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8616" tabRatio="831"/>
  </bookViews>
  <sheets>
    <sheet name="1" sheetId="15" r:id="rId1"/>
    <sheet name="2" sheetId="16" r:id="rId2"/>
    <sheet name="3" sheetId="20" r:id="rId3"/>
    <sheet name="4" sheetId="30" r:id="rId4"/>
    <sheet name="5" sheetId="23" r:id="rId5"/>
    <sheet name="6" sheetId="24" r:id="rId6"/>
    <sheet name="7" sheetId="28" r:id="rId7"/>
    <sheet name="8" sheetId="29" r:id="rId8"/>
    <sheet name="9" sheetId="17" r:id="rId9"/>
    <sheet name="10" sheetId="25" r:id="rId10"/>
    <sheet name="11" sheetId="31" r:id="rId11"/>
    <sheet name="12" sheetId="27" r:id="rId12"/>
    <sheet name="13" sheetId="21" r:id="rId13"/>
  </sheets>
  <calcPr calcId="162913"/>
</workbook>
</file>

<file path=xl/calcChain.xml><?xml version="1.0" encoding="utf-8"?>
<calcChain xmlns="http://schemas.openxmlformats.org/spreadsheetml/2006/main">
  <c r="N16" i="15" l="1"/>
  <c r="R16" i="15"/>
  <c r="L13" i="15"/>
  <c r="N13" i="15"/>
  <c r="P13" i="15"/>
  <c r="R13" i="15"/>
  <c r="L14" i="15"/>
  <c r="N14" i="15"/>
  <c r="P14" i="15"/>
  <c r="R14" i="15"/>
  <c r="L15" i="15"/>
  <c r="N15" i="15"/>
  <c r="P15" i="15"/>
  <c r="R15" i="15"/>
  <c r="L17" i="15"/>
  <c r="N17" i="15"/>
  <c r="P17" i="15"/>
  <c r="R17" i="15"/>
  <c r="G18" i="15"/>
  <c r="H18" i="15"/>
  <c r="I18" i="15"/>
  <c r="J18" i="15"/>
  <c r="K18" i="15"/>
  <c r="M18" i="15"/>
  <c r="O18" i="15"/>
  <c r="Q18" i="15"/>
  <c r="L19" i="15"/>
  <c r="N19" i="15"/>
  <c r="P19" i="15"/>
  <c r="R19" i="15"/>
  <c r="L20" i="15"/>
  <c r="N20" i="15"/>
  <c r="P20" i="15"/>
  <c r="R20" i="15"/>
  <c r="L21" i="15"/>
  <c r="N21" i="15"/>
  <c r="P21" i="15"/>
  <c r="R21" i="15"/>
  <c r="L22" i="15"/>
  <c r="N22" i="15"/>
  <c r="P22" i="15"/>
  <c r="R22" i="15"/>
  <c r="L23" i="15"/>
  <c r="N23" i="15"/>
  <c r="P23" i="15"/>
  <c r="R23" i="15"/>
  <c r="L24" i="15"/>
  <c r="N24" i="15"/>
  <c r="P24" i="15"/>
  <c r="R24" i="15"/>
  <c r="L25" i="15"/>
  <c r="N25" i="15"/>
  <c r="P25" i="15"/>
  <c r="R25" i="15"/>
  <c r="G26" i="15"/>
  <c r="H26" i="15"/>
  <c r="I26" i="15"/>
  <c r="J26" i="15"/>
  <c r="K26" i="15"/>
  <c r="M26" i="15"/>
  <c r="O26" i="15"/>
  <c r="Q26" i="15"/>
  <c r="L27" i="15"/>
  <c r="N27" i="15"/>
  <c r="P27" i="15"/>
  <c r="R27" i="15"/>
  <c r="L28" i="15"/>
  <c r="N28" i="15"/>
  <c r="P28" i="15"/>
  <c r="R28" i="15"/>
  <c r="L29" i="15"/>
  <c r="N29" i="15"/>
  <c r="P29" i="15"/>
  <c r="R29" i="15"/>
  <c r="L30" i="15"/>
  <c r="N30" i="15"/>
  <c r="P30" i="15"/>
  <c r="R30" i="15"/>
  <c r="G31" i="15"/>
  <c r="H31" i="15"/>
  <c r="I31" i="15"/>
  <c r="J31" i="15"/>
  <c r="K31" i="15"/>
  <c r="M31" i="15"/>
  <c r="O31" i="15"/>
  <c r="Q31" i="15"/>
  <c r="L32" i="15"/>
  <c r="N32" i="15"/>
  <c r="P32" i="15"/>
  <c r="R32" i="15"/>
  <c r="P33" i="15"/>
  <c r="R33" i="15"/>
  <c r="L34" i="15"/>
  <c r="N34" i="15"/>
  <c r="P34" i="15"/>
  <c r="R34" i="15"/>
  <c r="Q35" i="15"/>
  <c r="L37" i="15"/>
  <c r="N37" i="15"/>
  <c r="P37" i="15"/>
  <c r="R37" i="15"/>
  <c r="L38" i="15"/>
  <c r="N38" i="15"/>
  <c r="P38" i="15"/>
  <c r="R38" i="15"/>
  <c r="L39" i="15"/>
  <c r="N39" i="15"/>
  <c r="P39" i="15"/>
  <c r="R39" i="15"/>
  <c r="G40" i="15"/>
  <c r="H40" i="15"/>
  <c r="I40" i="15"/>
  <c r="J40" i="15"/>
  <c r="K40" i="15"/>
  <c r="M40" i="15"/>
  <c r="O40" i="15"/>
  <c r="Q40" i="15"/>
  <c r="R11" i="28"/>
  <c r="M41" i="15" l="1"/>
  <c r="H41" i="15"/>
  <c r="R18" i="15"/>
  <c r="O41" i="15"/>
  <c r="R31" i="15"/>
  <c r="Q41" i="15"/>
  <c r="R26" i="15"/>
  <c r="K41" i="15"/>
  <c r="J41" i="15"/>
  <c r="G41" i="15"/>
  <c r="R40" i="15"/>
  <c r="I41" i="15"/>
  <c r="P40" i="15"/>
  <c r="R35" i="15"/>
  <c r="P31" i="15"/>
  <c r="L18" i="15"/>
  <c r="L26" i="15"/>
  <c r="N18" i="15"/>
  <c r="L40" i="15"/>
  <c r="L31" i="15"/>
  <c r="N26" i="15"/>
  <c r="P18" i="15"/>
  <c r="N40" i="15"/>
  <c r="N31" i="15"/>
  <c r="P26" i="15"/>
  <c r="Q17" i="20"/>
  <c r="O17" i="20"/>
  <c r="M17" i="20"/>
  <c r="K17" i="20"/>
  <c r="J17" i="20"/>
  <c r="I17" i="20"/>
  <c r="H17" i="20"/>
  <c r="G17" i="20"/>
  <c r="R16" i="20"/>
  <c r="P16" i="20"/>
  <c r="N16" i="20"/>
  <c r="L16" i="20"/>
  <c r="R15" i="20"/>
  <c r="P15" i="20"/>
  <c r="N15" i="20"/>
  <c r="L15" i="20"/>
  <c r="R14" i="20"/>
  <c r="R17" i="20" s="1"/>
  <c r="P14" i="20"/>
  <c r="P17" i="20" s="1"/>
  <c r="N14" i="20"/>
  <c r="N17" i="20" s="1"/>
  <c r="L14" i="20"/>
  <c r="L17" i="20" s="1"/>
  <c r="R12" i="20"/>
  <c r="P12" i="20"/>
  <c r="N12" i="20"/>
  <c r="L12" i="20"/>
  <c r="R11" i="20"/>
  <c r="P11" i="20"/>
  <c r="N11" i="20"/>
  <c r="L11" i="20"/>
  <c r="R10" i="20"/>
  <c r="P10" i="20"/>
  <c r="N10" i="20"/>
  <c r="L10" i="20"/>
  <c r="R9" i="20"/>
  <c r="P9" i="20"/>
  <c r="N9" i="20"/>
  <c r="L9" i="20"/>
  <c r="R8" i="20"/>
  <c r="P8" i="20"/>
  <c r="N8" i="20"/>
  <c r="L8" i="20"/>
  <c r="R7" i="20"/>
  <c r="P7" i="20"/>
  <c r="N7" i="20"/>
  <c r="L7" i="20"/>
  <c r="R6" i="20"/>
  <c r="P6" i="20"/>
  <c r="N6" i="20"/>
  <c r="L6" i="20"/>
  <c r="R5" i="20"/>
  <c r="P5" i="20"/>
  <c r="N5" i="20"/>
  <c r="L5" i="20"/>
  <c r="R16" i="16"/>
  <c r="P16" i="16"/>
  <c r="N16" i="16"/>
  <c r="L16" i="16"/>
  <c r="R15" i="16"/>
  <c r="P15" i="16"/>
  <c r="N15" i="16"/>
  <c r="L15" i="16"/>
  <c r="R14" i="16"/>
  <c r="P14" i="16"/>
  <c r="N14" i="16"/>
  <c r="L14" i="16"/>
  <c r="R13" i="16"/>
  <c r="P13" i="16"/>
  <c r="N13" i="16"/>
  <c r="L13" i="16"/>
  <c r="R12" i="16"/>
  <c r="P12" i="16"/>
  <c r="N12" i="16"/>
  <c r="L12" i="16"/>
  <c r="R11" i="16"/>
  <c r="P11" i="16"/>
  <c r="N11" i="16"/>
  <c r="L11" i="16"/>
  <c r="R10" i="16"/>
  <c r="P10" i="16"/>
  <c r="N10" i="16"/>
  <c r="L10" i="16"/>
  <c r="R22" i="31"/>
  <c r="P22" i="31"/>
  <c r="N22" i="31"/>
  <c r="L22" i="31"/>
  <c r="N21" i="31"/>
  <c r="L21" i="31"/>
  <c r="K24" i="31"/>
  <c r="M23" i="31"/>
  <c r="M24" i="31" s="1"/>
  <c r="K23" i="31"/>
  <c r="J23" i="31"/>
  <c r="I23" i="31"/>
  <c r="H23" i="31"/>
  <c r="G23" i="31"/>
  <c r="N20" i="31"/>
  <c r="P20" i="31"/>
  <c r="L20" i="31"/>
  <c r="J18" i="31"/>
  <c r="I18" i="31"/>
  <c r="H18" i="31"/>
  <c r="G18" i="31"/>
  <c r="R17" i="31"/>
  <c r="P17" i="31"/>
  <c r="N17" i="31"/>
  <c r="L17" i="31"/>
  <c r="R16" i="31"/>
  <c r="P16" i="31"/>
  <c r="N16" i="31"/>
  <c r="L16" i="31"/>
  <c r="R15" i="31"/>
  <c r="R18" i="31" s="1"/>
  <c r="P15" i="31"/>
  <c r="P18" i="31" s="1"/>
  <c r="N15" i="31"/>
  <c r="J14" i="31"/>
  <c r="I14" i="31"/>
  <c r="H14" i="31"/>
  <c r="G14" i="31"/>
  <c r="G24" i="31" s="1"/>
  <c r="R13" i="31"/>
  <c r="P13" i="31"/>
  <c r="N13" i="31"/>
  <c r="L13" i="31"/>
  <c r="R12" i="31"/>
  <c r="P12" i="31"/>
  <c r="P14" i="31" s="1"/>
  <c r="N12" i="31"/>
  <c r="N14" i="31" s="1"/>
  <c r="L12" i="31"/>
  <c r="P20" i="29"/>
  <c r="Q20" i="29" s="1"/>
  <c r="R20" i="29" s="1"/>
  <c r="R15" i="23"/>
  <c r="L15" i="23"/>
  <c r="N15" i="23"/>
  <c r="P15" i="23"/>
  <c r="P22" i="20"/>
  <c r="K22" i="29"/>
  <c r="Q21" i="29"/>
  <c r="Q22" i="29" s="1"/>
  <c r="O21" i="29"/>
  <c r="O22" i="29" s="1"/>
  <c r="M21" i="29"/>
  <c r="M22" i="29" s="1"/>
  <c r="K21" i="29"/>
  <c r="J21" i="29"/>
  <c r="I21" i="29"/>
  <c r="H21" i="29"/>
  <c r="G21" i="29"/>
  <c r="P21" i="29"/>
  <c r="N21" i="29"/>
  <c r="N20" i="29"/>
  <c r="L20" i="29"/>
  <c r="H22" i="29"/>
  <c r="G22" i="29"/>
  <c r="R17" i="29"/>
  <c r="P17" i="29"/>
  <c r="N17" i="29"/>
  <c r="L17" i="29"/>
  <c r="R15" i="29"/>
  <c r="R18" i="29" s="1"/>
  <c r="P15" i="29"/>
  <c r="P18" i="29" s="1"/>
  <c r="N15" i="29"/>
  <c r="L15" i="29"/>
  <c r="L18" i="29"/>
  <c r="J22" i="29"/>
  <c r="I22" i="29"/>
  <c r="Q16" i="28"/>
  <c r="O16" i="28"/>
  <c r="M16" i="28"/>
  <c r="R15" i="28"/>
  <c r="P15" i="28"/>
  <c r="N15" i="28"/>
  <c r="T12" i="28"/>
  <c r="R12" i="28"/>
  <c r="P12" i="28"/>
  <c r="N12" i="28"/>
  <c r="T10" i="28"/>
  <c r="R10" i="28"/>
  <c r="N10" i="28"/>
  <c r="K16" i="28"/>
  <c r="I16" i="28"/>
  <c r="T9" i="28"/>
  <c r="R9" i="28"/>
  <c r="P9" i="28"/>
  <c r="N9" i="28"/>
  <c r="T8" i="28"/>
  <c r="P8" i="28"/>
  <c r="N8" i="28"/>
  <c r="T7" i="28"/>
  <c r="R7" i="28"/>
  <c r="P7" i="28"/>
  <c r="N7" i="28"/>
  <c r="R6" i="28"/>
  <c r="P6" i="28"/>
  <c r="L16" i="28"/>
  <c r="J16" i="28"/>
  <c r="L7" i="16"/>
  <c r="G7" i="16"/>
  <c r="H7" i="16"/>
  <c r="I7" i="16"/>
  <c r="J7" i="16"/>
  <c r="K7" i="16"/>
  <c r="M7" i="16"/>
  <c r="O7" i="16"/>
  <c r="Q7" i="16"/>
  <c r="Q9" i="30"/>
  <c r="R9" i="30"/>
  <c r="Q20" i="23"/>
  <c r="Q21" i="23" s="1"/>
  <c r="O20" i="23"/>
  <c r="O21" i="23" s="1"/>
  <c r="M20" i="23"/>
  <c r="M21" i="23" s="1"/>
  <c r="K20" i="23"/>
  <c r="J20" i="23"/>
  <c r="I20" i="23"/>
  <c r="H20" i="23"/>
  <c r="G20" i="23"/>
  <c r="P20" i="23"/>
  <c r="N20" i="23"/>
  <c r="Q24" i="20"/>
  <c r="O24" i="20"/>
  <c r="O25" i="20" s="1"/>
  <c r="M24" i="20"/>
  <c r="M25" i="20" s="1"/>
  <c r="J24" i="20"/>
  <c r="I24" i="20"/>
  <c r="H24" i="20"/>
  <c r="H25" i="20" s="1"/>
  <c r="G24" i="20"/>
  <c r="H21" i="24"/>
  <c r="Q25" i="30"/>
  <c r="O25" i="30"/>
  <c r="M25" i="30"/>
  <c r="K25" i="30"/>
  <c r="J25" i="30"/>
  <c r="I25" i="30"/>
  <c r="H25" i="30"/>
  <c r="G25" i="30"/>
  <c r="R25" i="30"/>
  <c r="P25" i="30"/>
  <c r="N25" i="30"/>
  <c r="R23" i="30"/>
  <c r="P23" i="30"/>
  <c r="N23" i="30"/>
  <c r="L23" i="30"/>
  <c r="Q22" i="30"/>
  <c r="R21" i="30"/>
  <c r="P21" i="30"/>
  <c r="N21" i="30"/>
  <c r="L21" i="30"/>
  <c r="R19" i="30"/>
  <c r="R22" i="30" s="1"/>
  <c r="P19" i="30"/>
  <c r="N19" i="30"/>
  <c r="L19" i="30"/>
  <c r="R14" i="30"/>
  <c r="P14" i="30"/>
  <c r="N14" i="30"/>
  <c r="L14" i="30"/>
  <c r="N20" i="24"/>
  <c r="L20" i="24"/>
  <c r="Q21" i="24"/>
  <c r="M21" i="24"/>
  <c r="R17" i="24"/>
  <c r="P17" i="24"/>
  <c r="N17" i="24"/>
  <c r="L17" i="24"/>
  <c r="G17" i="24"/>
  <c r="G21" i="24" s="1"/>
  <c r="R16" i="24"/>
  <c r="P16" i="24"/>
  <c r="N16" i="24"/>
  <c r="L16" i="24"/>
  <c r="K21" i="23"/>
  <c r="N19" i="23"/>
  <c r="O19" i="23" s="1"/>
  <c r="P19" i="23" s="1"/>
  <c r="L19" i="23"/>
  <c r="R16" i="23"/>
  <c r="P16" i="23"/>
  <c r="N16" i="23"/>
  <c r="L16" i="23"/>
  <c r="P14" i="23"/>
  <c r="N14" i="23"/>
  <c r="L14" i="23"/>
  <c r="J13" i="23"/>
  <c r="I13" i="23"/>
  <c r="I21" i="23" s="1"/>
  <c r="H13" i="23"/>
  <c r="H21" i="23" s="1"/>
  <c r="G13" i="23"/>
  <c r="G21" i="23" s="1"/>
  <c r="R12" i="23"/>
  <c r="P12" i="23"/>
  <c r="N12" i="23"/>
  <c r="L12" i="23"/>
  <c r="R11" i="23"/>
  <c r="P11" i="23"/>
  <c r="P13" i="23" s="1"/>
  <c r="N11" i="23"/>
  <c r="N10" i="23"/>
  <c r="L10" i="23"/>
  <c r="K25" i="20"/>
  <c r="L22" i="20"/>
  <c r="G20" i="20"/>
  <c r="R19" i="20"/>
  <c r="P19" i="20"/>
  <c r="N19" i="20"/>
  <c r="L19" i="20"/>
  <c r="R22" i="17"/>
  <c r="P22" i="17"/>
  <c r="N22" i="17"/>
  <c r="L22" i="17"/>
  <c r="J20" i="17"/>
  <c r="I20" i="17"/>
  <c r="H20" i="17"/>
  <c r="G20" i="17"/>
  <c r="R19" i="17"/>
  <c r="P19" i="17"/>
  <c r="N19" i="17"/>
  <c r="L19" i="17"/>
  <c r="R18" i="17"/>
  <c r="R20" i="17"/>
  <c r="P18" i="17"/>
  <c r="N18" i="17"/>
  <c r="L18" i="17"/>
  <c r="Q17" i="17"/>
  <c r="O17" i="17"/>
  <c r="M17" i="17"/>
  <c r="K17" i="17"/>
  <c r="J17" i="17"/>
  <c r="I17" i="17"/>
  <c r="H17" i="17"/>
  <c r="G17" i="17"/>
  <c r="R16" i="17"/>
  <c r="P16" i="17"/>
  <c r="N16" i="17"/>
  <c r="L16" i="17"/>
  <c r="R15" i="17"/>
  <c r="P15" i="17"/>
  <c r="N15" i="17"/>
  <c r="L15" i="17"/>
  <c r="R14" i="17"/>
  <c r="P14" i="17"/>
  <c r="N14" i="17"/>
  <c r="L14" i="17"/>
  <c r="R13" i="17"/>
  <c r="R17" i="17" s="1"/>
  <c r="P13" i="17"/>
  <c r="N13" i="17"/>
  <c r="L13" i="17"/>
  <c r="Q12" i="17"/>
  <c r="Q23" i="17" s="1"/>
  <c r="O12" i="17"/>
  <c r="M12" i="17"/>
  <c r="K12" i="17"/>
  <c r="J12" i="17"/>
  <c r="I12" i="17"/>
  <c r="H12" i="17"/>
  <c r="G12" i="17"/>
  <c r="R11" i="17"/>
  <c r="P11" i="17"/>
  <c r="N11" i="17"/>
  <c r="L11" i="17"/>
  <c r="R10" i="17"/>
  <c r="P10" i="17"/>
  <c r="N10" i="17"/>
  <c r="L10" i="17"/>
  <c r="R9" i="17"/>
  <c r="R12" i="17" s="1"/>
  <c r="P9" i="17"/>
  <c r="P12" i="17" s="1"/>
  <c r="N9" i="17"/>
  <c r="L9" i="17"/>
  <c r="Q8" i="17"/>
  <c r="O8" i="17"/>
  <c r="M8" i="17"/>
  <c r="K8" i="17"/>
  <c r="J8" i="17"/>
  <c r="I8" i="17"/>
  <c r="H8" i="17"/>
  <c r="G8" i="17"/>
  <c r="R7" i="17"/>
  <c r="P7" i="17"/>
  <c r="N7" i="17"/>
  <c r="L7" i="17"/>
  <c r="R5" i="17"/>
  <c r="P5" i="17"/>
  <c r="P8" i="17" s="1"/>
  <c r="N5" i="17"/>
  <c r="N8" i="17" s="1"/>
  <c r="L5" i="17"/>
  <c r="L8" i="17" s="1"/>
  <c r="K25" i="16"/>
  <c r="J25" i="16"/>
  <c r="H25" i="16"/>
  <c r="G25" i="16"/>
  <c r="N21" i="16"/>
  <c r="O21" i="16" s="1"/>
  <c r="Q22" i="25"/>
  <c r="H18" i="25"/>
  <c r="I18" i="25"/>
  <c r="I25" i="25" s="1"/>
  <c r="J18" i="25"/>
  <c r="K18" i="25"/>
  <c r="M18" i="25"/>
  <c r="O18" i="25"/>
  <c r="Q18" i="25"/>
  <c r="H17" i="25"/>
  <c r="I17" i="25"/>
  <c r="J17" i="25"/>
  <c r="K17" i="25"/>
  <c r="M17" i="25"/>
  <c r="O17" i="25"/>
  <c r="Q17" i="25"/>
  <c r="H13" i="25"/>
  <c r="I13" i="25"/>
  <c r="J13" i="25"/>
  <c r="K13" i="25"/>
  <c r="H6" i="25"/>
  <c r="I6" i="25"/>
  <c r="J6" i="25"/>
  <c r="K6" i="25"/>
  <c r="M6" i="25"/>
  <c r="O6" i="25"/>
  <c r="Q6" i="25"/>
  <c r="R24" i="25"/>
  <c r="R21" i="25"/>
  <c r="R19" i="25"/>
  <c r="N24" i="25"/>
  <c r="L24" i="25"/>
  <c r="G22" i="25"/>
  <c r="P21" i="25"/>
  <c r="N21" i="25"/>
  <c r="L21" i="25"/>
  <c r="P19" i="25"/>
  <c r="P22" i="25" s="1"/>
  <c r="N19" i="25"/>
  <c r="L19" i="25"/>
  <c r="G17" i="25"/>
  <c r="R16" i="25"/>
  <c r="P16" i="25"/>
  <c r="N16" i="25"/>
  <c r="L16" i="25"/>
  <c r="R15" i="25"/>
  <c r="P15" i="25"/>
  <c r="N15" i="25"/>
  <c r="L15" i="25"/>
  <c r="R14" i="25"/>
  <c r="R17" i="25" s="1"/>
  <c r="P14" i="25"/>
  <c r="P17" i="25" s="1"/>
  <c r="N14" i="25"/>
  <c r="L14" i="25"/>
  <c r="G18" i="25"/>
  <c r="R18" i="25"/>
  <c r="P18" i="25"/>
  <c r="N18" i="25"/>
  <c r="G13" i="25"/>
  <c r="R12" i="25"/>
  <c r="P12" i="25"/>
  <c r="N12" i="25"/>
  <c r="L12" i="25"/>
  <c r="R11" i="25"/>
  <c r="P11" i="25"/>
  <c r="N11" i="25"/>
  <c r="L11" i="25"/>
  <c r="R10" i="25"/>
  <c r="P10" i="25"/>
  <c r="N10" i="25"/>
  <c r="L10" i="25"/>
  <c r="R9" i="25"/>
  <c r="P9" i="25"/>
  <c r="N9" i="25"/>
  <c r="L9" i="25"/>
  <c r="R8" i="25"/>
  <c r="R13" i="25" s="1"/>
  <c r="P8" i="25"/>
  <c r="N8" i="25"/>
  <c r="L8" i="25"/>
  <c r="R7" i="25"/>
  <c r="P7" i="25"/>
  <c r="N7" i="25"/>
  <c r="L7" i="25"/>
  <c r="G6" i="25"/>
  <c r="R5" i="25"/>
  <c r="P5" i="25"/>
  <c r="N5" i="25"/>
  <c r="L5" i="25"/>
  <c r="P24" i="25"/>
  <c r="O21" i="24"/>
  <c r="R22" i="20"/>
  <c r="P7" i="16"/>
  <c r="R7" i="16"/>
  <c r="N7" i="16"/>
  <c r="J24" i="31"/>
  <c r="R20" i="31"/>
  <c r="L25" i="30"/>
  <c r="P24" i="20"/>
  <c r="R24" i="20"/>
  <c r="O23" i="31"/>
  <c r="O24" i="31" s="1"/>
  <c r="P21" i="31"/>
  <c r="P23" i="31" s="1"/>
  <c r="Q23" i="31"/>
  <c r="Q24" i="31" s="1"/>
  <c r="R21" i="31"/>
  <c r="R23" i="31" s="1"/>
  <c r="I26" i="30"/>
  <c r="L18" i="31"/>
  <c r="I25" i="16"/>
  <c r="N12" i="17"/>
  <c r="R8" i="17"/>
  <c r="J23" i="17" l="1"/>
  <c r="H25" i="25"/>
  <c r="P20" i="17"/>
  <c r="M23" i="17"/>
  <c r="G23" i="17"/>
  <c r="L17" i="17"/>
  <c r="P41" i="15"/>
  <c r="R41" i="15"/>
  <c r="N41" i="15"/>
  <c r="L41" i="15"/>
  <c r="I24" i="31"/>
  <c r="N23" i="31"/>
  <c r="P24" i="31"/>
  <c r="H24" i="31"/>
  <c r="P13" i="25"/>
  <c r="P25" i="25" s="1"/>
  <c r="L6" i="25"/>
  <c r="P6" i="25"/>
  <c r="N13" i="25"/>
  <c r="N17" i="17"/>
  <c r="P17" i="17"/>
  <c r="I23" i="17"/>
  <c r="H23" i="17"/>
  <c r="N18" i="29"/>
  <c r="N22" i="29" s="1"/>
  <c r="R16" i="28"/>
  <c r="R13" i="23"/>
  <c r="H26" i="30"/>
  <c r="O9" i="30"/>
  <c r="O26" i="30" s="1"/>
  <c r="M26" i="30"/>
  <c r="I25" i="20"/>
  <c r="M25" i="16"/>
  <c r="L23" i="31"/>
  <c r="N17" i="25"/>
  <c r="L12" i="17"/>
  <c r="R21" i="29"/>
  <c r="R22" i="29" s="1"/>
  <c r="L21" i="29"/>
  <c r="L22" i="29" s="1"/>
  <c r="K21" i="24"/>
  <c r="Q25" i="20"/>
  <c r="N9" i="30"/>
  <c r="N26" i="30" s="1"/>
  <c r="R21" i="24"/>
  <c r="P16" i="28"/>
  <c r="O23" i="17"/>
  <c r="R14" i="31"/>
  <c r="R24" i="31" s="1"/>
  <c r="N6" i="25"/>
  <c r="N20" i="17"/>
  <c r="N25" i="16"/>
  <c r="L14" i="31"/>
  <c r="L18" i="25"/>
  <c r="L13" i="25"/>
  <c r="K25" i="25"/>
  <c r="L20" i="17"/>
  <c r="K23" i="17"/>
  <c r="N16" i="28"/>
  <c r="L13" i="23"/>
  <c r="L24" i="20"/>
  <c r="L9" i="30"/>
  <c r="N18" i="31"/>
  <c r="Q25" i="25"/>
  <c r="R6" i="25"/>
  <c r="L17" i="25"/>
  <c r="R22" i="25"/>
  <c r="O25" i="25"/>
  <c r="G25" i="25"/>
  <c r="J25" i="25"/>
  <c r="M25" i="25"/>
  <c r="R23" i="17"/>
  <c r="P22" i="29"/>
  <c r="J21" i="24"/>
  <c r="I21" i="24"/>
  <c r="L21" i="24"/>
  <c r="N21" i="24"/>
  <c r="R20" i="23"/>
  <c r="N13" i="23"/>
  <c r="L20" i="23"/>
  <c r="J21" i="23"/>
  <c r="Q19" i="23"/>
  <c r="R19" i="23" s="1"/>
  <c r="P21" i="23"/>
  <c r="R26" i="30"/>
  <c r="P9" i="30"/>
  <c r="J26" i="30"/>
  <c r="Q26" i="30"/>
  <c r="K26" i="30"/>
  <c r="G26" i="30"/>
  <c r="P25" i="20"/>
  <c r="R25" i="20"/>
  <c r="J25" i="20"/>
  <c r="N24" i="20"/>
  <c r="G25" i="20"/>
  <c r="P21" i="16"/>
  <c r="Q21" i="16" s="1"/>
  <c r="O25" i="16"/>
  <c r="R25" i="25" l="1"/>
  <c r="N23" i="17"/>
  <c r="P23" i="17"/>
  <c r="N24" i="31"/>
  <c r="N25" i="25"/>
  <c r="S16" i="28"/>
  <c r="T15" i="28"/>
  <c r="T16" i="28" s="1"/>
  <c r="L26" i="30"/>
  <c r="N25" i="20"/>
  <c r="P25" i="16"/>
  <c r="L24" i="31"/>
  <c r="L23" i="17"/>
  <c r="N21" i="23"/>
  <c r="R21" i="23"/>
  <c r="L25" i="25"/>
  <c r="L21" i="23"/>
  <c r="L25" i="20"/>
  <c r="L25" i="16"/>
  <c r="P21" i="24"/>
  <c r="P26" i="30"/>
  <c r="R21" i="16"/>
  <c r="R25" i="16" s="1"/>
  <c r="Q25" i="16"/>
</calcChain>
</file>

<file path=xl/sharedStrings.xml><?xml version="1.0" encoding="utf-8"?>
<sst xmlns="http://schemas.openxmlformats.org/spreadsheetml/2006/main" count="644" uniqueCount="174">
  <si>
    <t>Наименование блюд</t>
  </si>
  <si>
    <t>Основные компоненты</t>
  </si>
  <si>
    <t>Брутто</t>
  </si>
  <si>
    <t>Нетто</t>
  </si>
  <si>
    <t>Выход</t>
  </si>
  <si>
    <t>Белки</t>
  </si>
  <si>
    <t>Жиры</t>
  </si>
  <si>
    <t>Углеводы</t>
  </si>
  <si>
    <t>Ккал</t>
  </si>
  <si>
    <t>Сахар</t>
  </si>
  <si>
    <t>Соль</t>
  </si>
  <si>
    <t>Масло сливочное</t>
  </si>
  <si>
    <t>-</t>
  </si>
  <si>
    <t>Морковь</t>
  </si>
  <si>
    <t>Масло растительное</t>
  </si>
  <si>
    <t>№746</t>
  </si>
  <si>
    <t>Каша гречневая</t>
  </si>
  <si>
    <t>Крупа гречневая</t>
  </si>
  <si>
    <t>Лук</t>
  </si>
  <si>
    <t>№944</t>
  </si>
  <si>
    <t>Заварка</t>
  </si>
  <si>
    <t>Чай с сахаром</t>
  </si>
  <si>
    <t>Мука</t>
  </si>
  <si>
    <t>Яйцо</t>
  </si>
  <si>
    <t>Молоко</t>
  </si>
  <si>
    <t>№411</t>
  </si>
  <si>
    <t>хлеб</t>
  </si>
  <si>
    <t>№10</t>
  </si>
  <si>
    <t>№442</t>
  </si>
  <si>
    <t>№326</t>
  </si>
  <si>
    <t>Картофель</t>
  </si>
  <si>
    <t>Лук репчатый</t>
  </si>
  <si>
    <t>Яблоки</t>
  </si>
  <si>
    <t>итого</t>
  </si>
  <si>
    <t>№ рецепта</t>
  </si>
  <si>
    <t>Цена за кг</t>
  </si>
  <si>
    <t>хлеб иодированный</t>
  </si>
  <si>
    <t>Согласовано:</t>
  </si>
  <si>
    <t>Масло слив</t>
  </si>
  <si>
    <t>200/7</t>
  </si>
  <si>
    <t>№416</t>
  </si>
  <si>
    <t>№610</t>
  </si>
  <si>
    <t>Говядина</t>
  </si>
  <si>
    <t>Сухари</t>
  </si>
  <si>
    <t>Хлеб ржанойй</t>
  </si>
  <si>
    <t>Масса п/ф</t>
  </si>
  <si>
    <t>Гуляш из говядины</t>
  </si>
  <si>
    <t>Томат</t>
  </si>
  <si>
    <t xml:space="preserve">хлеб </t>
  </si>
  <si>
    <t>рис</t>
  </si>
  <si>
    <t>соль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</si>
  <si>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рецнптур блюд и кулинарный изделий татарской нацинальной кухни 1997г.</t>
  </si>
  <si>
    <t>Всего</t>
  </si>
  <si>
    <t>В том числе</t>
  </si>
  <si>
    <t>Бюджет</t>
  </si>
  <si>
    <t>За счет собственной продукции</t>
  </si>
  <si>
    <t>Родительский взнос
 плата</t>
  </si>
  <si>
    <t>Сумма</t>
  </si>
  <si>
    <t>1 день</t>
  </si>
  <si>
    <t>итого за день</t>
  </si>
  <si>
    <t>лук</t>
  </si>
  <si>
    <t>морковь</t>
  </si>
  <si>
    <t>сахар</t>
  </si>
  <si>
    <t xml:space="preserve">масло растительное </t>
  </si>
  <si>
    <t>макароны</t>
  </si>
  <si>
    <t xml:space="preserve">соль </t>
  </si>
  <si>
    <t xml:space="preserve">картофельное пюре </t>
  </si>
  <si>
    <t xml:space="preserve">картофель </t>
  </si>
  <si>
    <t xml:space="preserve">молоко </t>
  </si>
  <si>
    <t xml:space="preserve">масло сливочное </t>
  </si>
  <si>
    <t>картофель</t>
  </si>
  <si>
    <t xml:space="preserve">капуста </t>
  </si>
  <si>
    <t>томатный соус</t>
  </si>
  <si>
    <t>сметана</t>
  </si>
  <si>
    <t>№273</t>
  </si>
  <si>
    <t>Мука пшеничная</t>
  </si>
  <si>
    <t>Примерное двухнедельное меню школьных завтраков  для организации питания детей .</t>
  </si>
  <si>
    <t>50</t>
  </si>
  <si>
    <t>Биточки из говядины</t>
  </si>
  <si>
    <t>Чай  с сахаром</t>
  </si>
  <si>
    <t>8 день</t>
  </si>
  <si>
    <t>Макароны отварные</t>
  </si>
  <si>
    <t>Или томат.паста</t>
  </si>
  <si>
    <t>Масса тушен.мяса</t>
  </si>
  <si>
    <t>Кофейный напиток</t>
  </si>
  <si>
    <t>Масло слив.</t>
  </si>
  <si>
    <t>Сыр</t>
  </si>
  <si>
    <t>Сыр гол.</t>
  </si>
  <si>
    <t>Начальник отдела образования</t>
  </si>
  <si>
    <t xml:space="preserve"> исполнительного комитета</t>
  </si>
  <si>
    <t>Мамадышского муниципального района</t>
  </si>
  <si>
    <t>И.Н.Габдрахманов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</si>
  <si>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рецептур блюд и кулинарный изделий татарской нацинальной кухни 1997г.</t>
  </si>
  <si>
    <t>2 день</t>
  </si>
  <si>
    <t>3 день</t>
  </si>
  <si>
    <t>4 день</t>
  </si>
  <si>
    <t>5 день</t>
  </si>
  <si>
    <t>6 день</t>
  </si>
  <si>
    <t>7 день</t>
  </si>
  <si>
    <t>9 день</t>
  </si>
  <si>
    <t>10 день</t>
  </si>
  <si>
    <t>11 день</t>
  </si>
  <si>
    <t>12 день</t>
  </si>
  <si>
    <t>ИТОГО НА 1 РЕБ</t>
  </si>
  <si>
    <t>ОБЩИЙ</t>
  </si>
  <si>
    <t>пюре</t>
  </si>
  <si>
    <t>Кондитерские изделия</t>
  </si>
  <si>
    <t>Прянник</t>
  </si>
  <si>
    <t>Фрукты</t>
  </si>
  <si>
    <t>Рагу из птицы</t>
  </si>
  <si>
    <t>курица</t>
  </si>
  <si>
    <t>Кофейный  напиток с молоком</t>
  </si>
  <si>
    <t>№959</t>
  </si>
  <si>
    <t xml:space="preserve">хлеб пшеничный </t>
  </si>
  <si>
    <t>хлеб пшенично-ржаной</t>
  </si>
  <si>
    <t>заварка</t>
  </si>
  <si>
    <t>60</t>
  </si>
  <si>
    <t>Котлеты Рыбные</t>
  </si>
  <si>
    <t>Котлеты рыбные</t>
  </si>
  <si>
    <t>Котлеты рыбные п/ф из судака(трески)</t>
  </si>
  <si>
    <t>№517</t>
  </si>
  <si>
    <t>Картофельное пюре</t>
  </si>
  <si>
    <t>Молоко 2,5</t>
  </si>
  <si>
    <t>Котлеты рубленные из птицы</t>
  </si>
  <si>
    <t>Курица</t>
  </si>
  <si>
    <t>Масло сливоч</t>
  </si>
  <si>
    <t>Рис отварной</t>
  </si>
  <si>
    <t>Чай с лимоном</t>
  </si>
  <si>
    <t>лимон</t>
  </si>
  <si>
    <t>Апельсин</t>
  </si>
  <si>
    <t>Мясо тушеное</t>
  </si>
  <si>
    <t>Масло рас</t>
  </si>
  <si>
    <t>Томатная паста</t>
  </si>
  <si>
    <t>Мука пшенич</t>
  </si>
  <si>
    <t>№561</t>
  </si>
  <si>
    <t>Макаронные изделия</t>
  </si>
  <si>
    <t>Сосиски говяжие</t>
  </si>
  <si>
    <t>сосиски гов</t>
  </si>
  <si>
    <t>Гречка</t>
  </si>
  <si>
    <t>Слив масло</t>
  </si>
  <si>
    <t>Какао  с молоком</t>
  </si>
  <si>
    <t>Какао</t>
  </si>
  <si>
    <t>Плов из птицы</t>
  </si>
  <si>
    <t>масло рас</t>
  </si>
  <si>
    <t>Томат паста</t>
  </si>
  <si>
    <t>Чай с сахаром с лимоном</t>
  </si>
  <si>
    <t>сахарный песок</t>
  </si>
  <si>
    <t>котлеты рыбные</t>
  </si>
  <si>
    <t>Птица тушеная в соусе</t>
  </si>
  <si>
    <t>Макаронные изд</t>
  </si>
  <si>
    <t>Кофейный напиток с молоком</t>
  </si>
  <si>
    <t>кофейный напиток</t>
  </si>
  <si>
    <t>Бананы</t>
  </si>
  <si>
    <t>Запеканка картофельная с мясом</t>
  </si>
  <si>
    <t>говядина котлетное мясо</t>
  </si>
  <si>
    <t>№297</t>
  </si>
  <si>
    <t>Запеканка рисовая с творогом</t>
  </si>
  <si>
    <t>творог</t>
  </si>
  <si>
    <t>№945</t>
  </si>
  <si>
    <t>Говядина (котлетное  мясо)</t>
  </si>
  <si>
    <t>Примерное двухнедельное меню школьных завтраков  для организации питания детей , .С прибыванием детей до 6 часов (5-11кл)</t>
  </si>
  <si>
    <t>Какао с молоком</t>
  </si>
  <si>
    <t>какао порошок</t>
  </si>
  <si>
    <t>какао с молоком</t>
  </si>
  <si>
    <t>Салат из кваш капусты</t>
  </si>
  <si>
    <t>молоко</t>
  </si>
  <si>
    <t>Икра морковная</t>
  </si>
  <si>
    <t>томат паста</t>
  </si>
  <si>
    <t>Овощи натуральные (огурцы)</t>
  </si>
  <si>
    <t>огурец соленый</t>
  </si>
  <si>
    <t>капуста квашенная</t>
  </si>
  <si>
    <t>Лук реп</t>
  </si>
  <si>
    <t>Овощи натур соленые(огурцы)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</si>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</sst>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41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Arial Narrow"/>
      <family val="2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 Narrow"/>
      <family val="2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8"/>
      <name val="Times New Roman"/>
      <family val="1"/>
      <charset val="204"/>
    </font>
    <font>
      <sz val="8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rgb="FFFF0000"/>
      <name val="Arial Cyr"/>
      <charset val="204"/>
    </font>
    <font>
      <b/>
      <sz val="10"/>
      <color rgb="FFFF0000"/>
      <name val="Times New Roman"/>
      <family val="1"/>
      <charset val="204"/>
    </font>
    <font>
      <b/>
      <sz val="10"/>
      <color rgb="FFFF0000"/>
      <name val="Arial Cyr"/>
      <charset val="204"/>
    </font>
    <font>
      <b/>
      <u/>
      <sz val="10"/>
      <name val="Times New Roman"/>
      <family val="1"/>
      <charset val="204"/>
    </font>
    <font>
      <u/>
      <sz val="10"/>
      <name val="Arial Cyr"/>
      <charset val="204"/>
    </font>
    <font>
      <u/>
      <sz val="10"/>
      <name val="Times New Roman"/>
      <family val="1"/>
      <charset val="204"/>
    </font>
    <font>
      <b/>
      <i/>
      <u/>
      <sz val="10"/>
      <name val="Arial Cyr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8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45">
    <xf numFmtId="0" fontId="0" fillId="0" borderId="0" xfId="0"/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21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wrapText="1"/>
    </xf>
    <xf numFmtId="0" fontId="0" fillId="0" borderId="10" xfId="0" applyBorder="1"/>
    <xf numFmtId="0" fontId="24" fillId="0" borderId="10" xfId="0" applyFont="1" applyFill="1" applyBorder="1" applyAlignment="1">
      <alignment horizontal="left" vertical="top" wrapText="1"/>
    </xf>
    <xf numFmtId="0" fontId="24" fillId="0" borderId="10" xfId="0" applyFont="1" applyFill="1" applyBorder="1" applyAlignment="1">
      <alignment horizontal="left"/>
    </xf>
    <xf numFmtId="2" fontId="24" fillId="0" borderId="10" xfId="0" applyNumberFormat="1" applyFont="1" applyFill="1" applyBorder="1" applyAlignment="1">
      <alignment horizontal="left"/>
    </xf>
    <xf numFmtId="0" fontId="24" fillId="0" borderId="10" xfId="0" applyFont="1" applyFill="1" applyBorder="1" applyAlignment="1">
      <alignment vertical="top" wrapText="1"/>
    </xf>
    <xf numFmtId="0" fontId="0" fillId="0" borderId="10" xfId="0" applyFill="1" applyBorder="1"/>
    <xf numFmtId="0" fontId="25" fillId="0" borderId="10" xfId="0" applyFont="1" applyBorder="1" applyAlignment="1">
      <alignment horizontal="center" wrapText="1"/>
    </xf>
    <xf numFmtId="2" fontId="25" fillId="0" borderId="10" xfId="0" applyNumberFormat="1" applyFont="1" applyBorder="1" applyAlignment="1">
      <alignment horizontal="center" wrapText="1"/>
    </xf>
    <xf numFmtId="2" fontId="25" fillId="0" borderId="10" xfId="0" applyNumberFormat="1" applyFont="1" applyBorder="1" applyAlignment="1">
      <alignment horizontal="center"/>
    </xf>
    <xf numFmtId="164" fontId="0" fillId="0" borderId="10" xfId="0" applyNumberFormat="1" applyBorder="1"/>
    <xf numFmtId="2" fontId="0" fillId="0" borderId="10" xfId="0" applyNumberFormat="1" applyBorder="1"/>
    <xf numFmtId="0" fontId="19" fillId="0" borderId="10" xfId="36" applyFont="1" applyFill="1" applyBorder="1" applyAlignment="1">
      <alignment horizontal="left" wrapText="1"/>
    </xf>
    <xf numFmtId="0" fontId="20" fillId="0" borderId="10" xfId="36" applyFont="1" applyFill="1" applyBorder="1" applyAlignment="1">
      <alignment horizontal="left" wrapText="1"/>
    </xf>
    <xf numFmtId="0" fontId="19" fillId="0" borderId="10" xfId="0" applyFont="1" applyFill="1" applyBorder="1" applyAlignment="1">
      <alignment wrapText="1"/>
    </xf>
    <xf numFmtId="0" fontId="19" fillId="0" borderId="10" xfId="36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vertical="top" wrapText="1"/>
    </xf>
    <xf numFmtId="1" fontId="19" fillId="0" borderId="10" xfId="0" applyNumberFormat="1" applyFont="1" applyFill="1" applyBorder="1"/>
    <xf numFmtId="49" fontId="27" fillId="0" borderId="10" xfId="0" applyNumberFormat="1" applyFont="1" applyFill="1" applyBorder="1" applyAlignment="1">
      <alignment horizontal="left" vertical="top" wrapText="1"/>
    </xf>
    <xf numFmtId="1" fontId="27" fillId="0" borderId="10" xfId="0" applyNumberFormat="1" applyFont="1" applyFill="1" applyBorder="1" applyAlignment="1">
      <alignment horizontal="left" vertical="top" wrapText="1"/>
    </xf>
    <xf numFmtId="0" fontId="27" fillId="0" borderId="10" xfId="0" applyNumberFormat="1" applyFont="1" applyFill="1" applyBorder="1" applyAlignment="1">
      <alignment horizontal="center" vertical="top" wrapText="1"/>
    </xf>
    <xf numFmtId="49" fontId="26" fillId="0" borderId="10" xfId="0" applyNumberFormat="1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left" wrapText="1"/>
    </xf>
    <xf numFmtId="2" fontId="19" fillId="0" borderId="0" xfId="0" applyNumberFormat="1" applyFont="1" applyFill="1" applyAlignment="1">
      <alignment horizontal="left"/>
    </xf>
    <xf numFmtId="2" fontId="19" fillId="0" borderId="10" xfId="0" applyNumberFormat="1" applyFont="1" applyFill="1" applyBorder="1" applyAlignment="1">
      <alignment horizontal="left"/>
    </xf>
    <xf numFmtId="0" fontId="20" fillId="0" borderId="10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wrapText="1"/>
    </xf>
    <xf numFmtId="2" fontId="20" fillId="0" borderId="10" xfId="0" applyNumberFormat="1" applyFont="1" applyFill="1" applyBorder="1" applyAlignment="1">
      <alignment horizontal="left"/>
    </xf>
    <xf numFmtId="0" fontId="20" fillId="24" borderId="10" xfId="0" applyFont="1" applyFill="1" applyBorder="1" applyAlignment="1">
      <alignment horizontal="left" vertical="top" wrapText="1"/>
    </xf>
    <xf numFmtId="164" fontId="19" fillId="0" borderId="10" xfId="0" applyNumberFormat="1" applyFont="1" applyFill="1" applyBorder="1" applyAlignment="1">
      <alignment horizontal="left" vertical="top" wrapText="1"/>
    </xf>
    <xf numFmtId="164" fontId="20" fillId="0" borderId="10" xfId="0" applyNumberFormat="1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/>
    </xf>
    <xf numFmtId="1" fontId="26" fillId="0" borderId="10" xfId="0" applyNumberFormat="1" applyFont="1" applyFill="1" applyBorder="1" applyAlignment="1">
      <alignment horizontal="center" vertical="top" wrapText="1"/>
    </xf>
    <xf numFmtId="0" fontId="26" fillId="0" borderId="10" xfId="0" applyNumberFormat="1" applyFont="1" applyFill="1" applyBorder="1" applyAlignment="1">
      <alignment horizontal="center" vertical="top" wrapText="1"/>
    </xf>
    <xf numFmtId="0" fontId="19" fillId="0" borderId="10" xfId="0" applyFont="1" applyFill="1" applyBorder="1" applyAlignment="1"/>
    <xf numFmtId="0" fontId="20" fillId="0" borderId="10" xfId="0" applyFont="1" applyFill="1" applyBorder="1" applyAlignment="1"/>
    <xf numFmtId="0" fontId="19" fillId="0" borderId="12" xfId="0" applyFont="1" applyFill="1" applyBorder="1" applyAlignment="1">
      <alignment vertical="top"/>
    </xf>
    <xf numFmtId="0" fontId="19" fillId="0" borderId="13" xfId="0" applyFont="1" applyFill="1" applyBorder="1" applyAlignment="1">
      <alignment vertical="top"/>
    </xf>
    <xf numFmtId="0" fontId="20" fillId="0" borderId="13" xfId="0" applyFont="1" applyFill="1" applyBorder="1" applyAlignment="1">
      <alignment vertical="top" wrapText="1"/>
    </xf>
    <xf numFmtId="0" fontId="19" fillId="0" borderId="14" xfId="0" applyFont="1" applyFill="1" applyBorder="1" applyAlignment="1">
      <alignment vertical="top"/>
    </xf>
    <xf numFmtId="0" fontId="20" fillId="0" borderId="14" xfId="0" applyFont="1" applyFill="1" applyBorder="1" applyAlignment="1">
      <alignment vertical="top" wrapText="1"/>
    </xf>
    <xf numFmtId="0" fontId="19" fillId="0" borderId="0" xfId="0" applyFont="1" applyFill="1" applyBorder="1" applyAlignment="1">
      <alignment horizontal="left"/>
    </xf>
    <xf numFmtId="2" fontId="20" fillId="0" borderId="10" xfId="0" applyNumberFormat="1" applyFont="1" applyFill="1" applyBorder="1" applyAlignment="1">
      <alignment horizontal="left" vertical="top" wrapText="1"/>
    </xf>
    <xf numFmtId="0" fontId="20" fillId="24" borderId="10" xfId="0" applyFont="1" applyFill="1" applyBorder="1" applyAlignment="1"/>
    <xf numFmtId="0" fontId="19" fillId="0" borderId="10" xfId="0" applyFont="1" applyFill="1" applyBorder="1" applyAlignment="1">
      <alignment vertical="top" wrapText="1"/>
    </xf>
    <xf numFmtId="2" fontId="20" fillId="24" borderId="10" xfId="0" applyNumberFormat="1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49" fontId="27" fillId="0" borderId="10" xfId="0" applyNumberFormat="1" applyFont="1" applyFill="1" applyBorder="1" applyAlignment="1">
      <alignment vertical="top" wrapText="1"/>
    </xf>
    <xf numFmtId="2" fontId="27" fillId="0" borderId="10" xfId="0" applyNumberFormat="1" applyFont="1" applyFill="1" applyBorder="1" applyAlignment="1">
      <alignment horizontal="center" vertical="top" wrapText="1"/>
    </xf>
    <xf numFmtId="2" fontId="27" fillId="0" borderId="10" xfId="0" applyNumberFormat="1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left"/>
    </xf>
    <xf numFmtId="2" fontId="19" fillId="26" borderId="10" xfId="0" applyNumberFormat="1" applyFont="1" applyFill="1" applyBorder="1" applyAlignment="1">
      <alignment horizontal="left"/>
    </xf>
    <xf numFmtId="0" fontId="20" fillId="26" borderId="10" xfId="0" applyFont="1" applyFill="1" applyBorder="1" applyAlignment="1">
      <alignment horizontal="left"/>
    </xf>
    <xf numFmtId="0" fontId="20" fillId="26" borderId="10" xfId="0" applyFont="1" applyFill="1" applyBorder="1" applyAlignment="1">
      <alignment horizontal="left" wrapText="1"/>
    </xf>
    <xf numFmtId="2" fontId="20" fillId="26" borderId="10" xfId="0" applyNumberFormat="1" applyFont="1" applyFill="1" applyBorder="1" applyAlignment="1">
      <alignment horizontal="left" vertical="top" wrapText="1"/>
    </xf>
    <xf numFmtId="2" fontId="20" fillId="26" borderId="10" xfId="0" applyNumberFormat="1" applyFont="1" applyFill="1" applyBorder="1" applyAlignment="1">
      <alignment horizontal="left"/>
    </xf>
    <xf numFmtId="0" fontId="19" fillId="26" borderId="15" xfId="0" applyFont="1" applyFill="1" applyBorder="1" applyAlignment="1">
      <alignment horizontal="left"/>
    </xf>
    <xf numFmtId="0" fontId="20" fillId="26" borderId="15" xfId="0" applyFont="1" applyFill="1" applyBorder="1" applyAlignment="1">
      <alignment horizontal="left" wrapText="1"/>
    </xf>
    <xf numFmtId="0" fontId="31" fillId="0" borderId="10" xfId="0" applyFont="1" applyFill="1" applyBorder="1" applyAlignment="1">
      <alignment horizontal="left" wrapText="1"/>
    </xf>
    <xf numFmtId="0" fontId="32" fillId="0" borderId="10" xfId="0" applyFont="1" applyFill="1" applyBorder="1" applyAlignment="1">
      <alignment wrapText="1"/>
    </xf>
    <xf numFmtId="1" fontId="32" fillId="0" borderId="10" xfId="0" applyNumberFormat="1" applyFont="1" applyFill="1" applyBorder="1" applyAlignment="1">
      <alignment horizontal="left"/>
    </xf>
    <xf numFmtId="164" fontId="32" fillId="0" borderId="10" xfId="0" applyNumberFormat="1" applyFont="1" applyFill="1" applyBorder="1" applyAlignment="1">
      <alignment horizontal="left"/>
    </xf>
    <xf numFmtId="164" fontId="33" fillId="0" borderId="10" xfId="0" applyNumberFormat="1" applyFont="1" applyFill="1" applyBorder="1" applyAlignment="1">
      <alignment horizontal="left"/>
    </xf>
    <xf numFmtId="0" fontId="24" fillId="0" borderId="0" xfId="0" applyFont="1" applyFill="1" applyAlignment="1">
      <alignment horizontal="left"/>
    </xf>
    <xf numFmtId="0" fontId="24" fillId="26" borderId="10" xfId="0" applyFont="1" applyFill="1" applyBorder="1" applyAlignment="1">
      <alignment horizontal="left"/>
    </xf>
    <xf numFmtId="2" fontId="24" fillId="26" borderId="10" xfId="0" applyNumberFormat="1" applyFont="1" applyFill="1" applyBorder="1" applyAlignment="1">
      <alignment horizontal="left"/>
    </xf>
    <xf numFmtId="0" fontId="24" fillId="0" borderId="0" xfId="0" applyFont="1"/>
    <xf numFmtId="0" fontId="24" fillId="0" borderId="10" xfId="36" applyFont="1" applyFill="1" applyBorder="1" applyAlignment="1">
      <alignment vertical="top" wrapText="1"/>
    </xf>
    <xf numFmtId="1" fontId="24" fillId="0" borderId="10" xfId="36" applyNumberFormat="1" applyFont="1" applyFill="1" applyBorder="1" applyAlignment="1">
      <alignment horizontal="left" vertical="top" wrapText="1"/>
    </xf>
    <xf numFmtId="1" fontId="24" fillId="0" borderId="10" xfId="36" applyNumberFormat="1" applyFont="1" applyFill="1" applyBorder="1" applyAlignment="1">
      <alignment horizontal="left" wrapText="1"/>
    </xf>
    <xf numFmtId="0" fontId="24" fillId="0" borderId="10" xfId="36" applyFont="1" applyFill="1" applyBorder="1" applyAlignment="1">
      <alignment horizontal="left" vertical="top" wrapText="1"/>
    </xf>
    <xf numFmtId="164" fontId="23" fillId="0" borderId="10" xfId="36" applyNumberFormat="1" applyFont="1" applyFill="1" applyBorder="1" applyAlignment="1">
      <alignment horizontal="left" wrapText="1"/>
    </xf>
    <xf numFmtId="0" fontId="24" fillId="0" borderId="15" xfId="36" applyFont="1" applyFill="1" applyBorder="1" applyAlignment="1">
      <alignment horizontal="left" vertical="top" wrapText="1"/>
    </xf>
    <xf numFmtId="2" fontId="22" fillId="0" borderId="10" xfId="0" applyNumberFormat="1" applyFont="1" applyBorder="1"/>
    <xf numFmtId="0" fontId="33" fillId="0" borderId="10" xfId="0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left" vertical="top" wrapText="1"/>
    </xf>
    <xf numFmtId="164" fontId="27" fillId="0" borderId="10" xfId="0" applyNumberFormat="1" applyFont="1" applyFill="1" applyBorder="1" applyAlignment="1">
      <alignment horizontal="left" vertical="top" wrapText="1"/>
    </xf>
    <xf numFmtId="0" fontId="25" fillId="0" borderId="10" xfId="0" applyFont="1" applyBorder="1" applyAlignment="1"/>
    <xf numFmtId="0" fontId="0" fillId="26" borderId="10" xfId="0" applyFill="1" applyBorder="1"/>
    <xf numFmtId="164" fontId="33" fillId="26" borderId="10" xfId="0" applyNumberFormat="1" applyFont="1" applyFill="1" applyBorder="1" applyAlignment="1">
      <alignment horizontal="left"/>
    </xf>
    <xf numFmtId="0" fontId="33" fillId="0" borderId="10" xfId="0" applyFont="1" applyFill="1" applyBorder="1" applyAlignment="1">
      <alignment wrapText="1"/>
    </xf>
    <xf numFmtId="0" fontId="29" fillId="24" borderId="10" xfId="0" applyFont="1" applyFill="1" applyBorder="1"/>
    <xf numFmtId="164" fontId="26" fillId="0" borderId="10" xfId="0" applyNumberFormat="1" applyFont="1" applyFill="1" applyBorder="1" applyAlignment="1">
      <alignment horizontal="center" vertical="top" wrapText="1"/>
    </xf>
    <xf numFmtId="2" fontId="29" fillId="24" borderId="10" xfId="0" applyNumberFormat="1" applyFont="1" applyFill="1" applyBorder="1"/>
    <xf numFmtId="0" fontId="0" fillId="0" borderId="0" xfId="0" applyAlignment="1">
      <alignment horizontal="left"/>
    </xf>
    <xf numFmtId="0" fontId="19" fillId="27" borderId="10" xfId="0" applyFont="1" applyFill="1" applyBorder="1" applyAlignment="1">
      <alignment horizontal="left" vertical="top" wrapText="1"/>
    </xf>
    <xf numFmtId="1" fontId="32" fillId="27" borderId="10" xfId="0" applyNumberFormat="1" applyFont="1" applyFill="1" applyBorder="1" applyAlignment="1">
      <alignment horizontal="left"/>
    </xf>
    <xf numFmtId="164" fontId="19" fillId="26" borderId="10" xfId="0" applyNumberFormat="1" applyFont="1" applyFill="1" applyBorder="1" applyAlignment="1">
      <alignment horizontal="left"/>
    </xf>
    <xf numFmtId="2" fontId="22" fillId="28" borderId="10" xfId="0" applyNumberFormat="1" applyFont="1" applyFill="1" applyBorder="1"/>
    <xf numFmtId="2" fontId="29" fillId="28" borderId="10" xfId="0" applyNumberFormat="1" applyFont="1" applyFill="1" applyBorder="1"/>
    <xf numFmtId="0" fontId="19" fillId="0" borderId="16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center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wrapText="1"/>
    </xf>
    <xf numFmtId="0" fontId="24" fillId="0" borderId="1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25" fillId="0" borderId="10" xfId="0" applyFont="1" applyBorder="1" applyAlignment="1">
      <alignment horizontal="center" vertical="top" wrapText="1"/>
    </xf>
    <xf numFmtId="0" fontId="24" fillId="0" borderId="10" xfId="0" applyFont="1" applyFill="1" applyBorder="1" applyAlignment="1">
      <alignment horizontal="center" vertical="top" wrapText="1"/>
    </xf>
    <xf numFmtId="0" fontId="19" fillId="0" borderId="0" xfId="0" applyFont="1" applyFill="1" applyAlignment="1"/>
    <xf numFmtId="0" fontId="20" fillId="0" borderId="10" xfId="0" applyFont="1" applyFill="1" applyBorder="1" applyAlignment="1">
      <alignment vertical="top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0" fontId="19" fillId="0" borderId="16" xfId="0" applyFont="1" applyFill="1" applyBorder="1" applyAlignment="1">
      <alignment horizontal="center"/>
    </xf>
    <xf numFmtId="0" fontId="20" fillId="0" borderId="12" xfId="0" applyFont="1" applyFill="1" applyBorder="1" applyAlignment="1">
      <alignment vertical="top" wrapText="1"/>
    </xf>
    <xf numFmtId="0" fontId="30" fillId="0" borderId="10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center" wrapText="1"/>
    </xf>
    <xf numFmtId="0" fontId="19" fillId="26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vertical="center" wrapText="1"/>
    </xf>
    <xf numFmtId="0" fontId="19" fillId="26" borderId="10" xfId="0" applyFont="1" applyFill="1" applyBorder="1" applyAlignment="1">
      <alignment vertical="center"/>
    </xf>
    <xf numFmtId="0" fontId="0" fillId="0" borderId="10" xfId="0" applyBorder="1" applyAlignment="1"/>
    <xf numFmtId="0" fontId="20" fillId="0" borderId="10" xfId="0" applyFont="1" applyFill="1" applyBorder="1" applyAlignment="1">
      <alignment horizontal="center" vertical="top" wrapText="1"/>
    </xf>
    <xf numFmtId="2" fontId="19" fillId="26" borderId="10" xfId="0" applyNumberFormat="1" applyFont="1" applyFill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2" fontId="19" fillId="26" borderId="10" xfId="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26" borderId="1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2" fontId="27" fillId="26" borderId="10" xfId="0" applyNumberFormat="1" applyFont="1" applyFill="1" applyBorder="1" applyAlignment="1">
      <alignment horizontal="center" vertical="center"/>
    </xf>
    <xf numFmtId="2" fontId="27" fillId="0" borderId="10" xfId="0" applyNumberFormat="1" applyFont="1" applyFill="1" applyBorder="1" applyAlignment="1">
      <alignment horizontal="center" vertical="center"/>
    </xf>
    <xf numFmtId="165" fontId="20" fillId="25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right" vertical="center"/>
    </xf>
    <xf numFmtId="0" fontId="19" fillId="26" borderId="10" xfId="0" applyFont="1" applyFill="1" applyBorder="1" applyAlignment="1">
      <alignment wrapText="1"/>
    </xf>
    <xf numFmtId="0" fontId="20" fillId="0" borderId="10" xfId="0" applyFont="1" applyFill="1" applyBorder="1" applyAlignment="1">
      <alignment wrapText="1"/>
    </xf>
    <xf numFmtId="0" fontId="0" fillId="0" borderId="14" xfId="0" applyBorder="1"/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0" fontId="24" fillId="26" borderId="10" xfId="0" applyFont="1" applyFill="1" applyBorder="1" applyAlignment="1">
      <alignment horizontal="center" vertical="center"/>
    </xf>
    <xf numFmtId="2" fontId="24" fillId="26" borderId="10" xfId="0" applyNumberFormat="1" applyFont="1" applyFill="1" applyBorder="1" applyAlignment="1">
      <alignment horizontal="center" vertical="center"/>
    </xf>
    <xf numFmtId="49" fontId="27" fillId="0" borderId="10" xfId="0" applyNumberFormat="1" applyFont="1" applyFill="1" applyBorder="1" applyAlignment="1">
      <alignment horizontal="center" vertical="top" wrapText="1"/>
    </xf>
    <xf numFmtId="49" fontId="26" fillId="0" borderId="10" xfId="0" applyNumberFormat="1" applyFont="1" applyFill="1" applyBorder="1" applyAlignment="1">
      <alignment horizontal="center" vertical="top" wrapText="1"/>
    </xf>
    <xf numFmtId="164" fontId="20" fillId="24" borderId="10" xfId="0" applyNumberFormat="1" applyFont="1" applyFill="1" applyBorder="1" applyAlignment="1">
      <alignment horizontal="center"/>
    </xf>
    <xf numFmtId="0" fontId="20" fillId="0" borderId="15" xfId="0" applyFont="1" applyFill="1" applyBorder="1" applyAlignment="1">
      <alignment horizontal="left" vertical="top" wrapText="1"/>
    </xf>
    <xf numFmtId="0" fontId="19" fillId="0" borderId="15" xfId="0" applyFont="1" applyFill="1" applyBorder="1" applyAlignment="1">
      <alignment vertical="top" wrapText="1"/>
    </xf>
    <xf numFmtId="0" fontId="19" fillId="0" borderId="0" xfId="0" applyFont="1" applyFill="1" applyAlignment="1">
      <alignment horizontal="left" wrapText="1"/>
    </xf>
    <xf numFmtId="0" fontId="20" fillId="0" borderId="14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horizontal="center" vertical="center" wrapText="1"/>
    </xf>
    <xf numFmtId="164" fontId="34" fillId="0" borderId="10" xfId="0" applyNumberFormat="1" applyFont="1" applyBorder="1"/>
    <xf numFmtId="0" fontId="35" fillId="24" borderId="10" xfId="0" applyFont="1" applyFill="1" applyBorder="1" applyAlignment="1"/>
    <xf numFmtId="2" fontId="36" fillId="0" borderId="10" xfId="0" applyNumberFormat="1" applyFont="1" applyBorder="1"/>
    <xf numFmtId="164" fontId="35" fillId="24" borderId="10" xfId="0" applyNumberFormat="1" applyFont="1" applyFill="1" applyBorder="1" applyAlignment="1">
      <alignment horizontal="center"/>
    </xf>
    <xf numFmtId="0" fontId="35" fillId="0" borderId="10" xfId="0" applyFont="1" applyFill="1" applyBorder="1" applyAlignment="1">
      <alignment horizontal="left"/>
    </xf>
    <xf numFmtId="164" fontId="35" fillId="0" borderId="10" xfId="0" applyNumberFormat="1" applyFont="1" applyFill="1" applyBorder="1" applyAlignment="1">
      <alignment horizontal="left" vertical="top" wrapText="1"/>
    </xf>
    <xf numFmtId="164" fontId="35" fillId="28" borderId="10" xfId="0" applyNumberFormat="1" applyFont="1" applyFill="1" applyBorder="1" applyAlignment="1">
      <alignment horizontal="left" vertical="top" wrapText="1"/>
    </xf>
    <xf numFmtId="164" fontId="35" fillId="28" borderId="10" xfId="0" applyNumberFormat="1" applyFont="1" applyFill="1" applyBorder="1" applyAlignment="1">
      <alignment horizontal="center"/>
    </xf>
    <xf numFmtId="2" fontId="35" fillId="28" borderId="10" xfId="0" applyNumberFormat="1" applyFont="1" applyFill="1" applyBorder="1" applyAlignment="1"/>
    <xf numFmtId="164" fontId="34" fillId="28" borderId="10" xfId="0" applyNumberFormat="1" applyFont="1" applyFill="1" applyBorder="1"/>
    <xf numFmtId="2" fontId="36" fillId="28" borderId="10" xfId="0" applyNumberFormat="1" applyFont="1" applyFill="1" applyBorder="1"/>
    <xf numFmtId="2" fontId="35" fillId="24" borderId="10" xfId="0" applyNumberFormat="1" applyFont="1" applyFill="1" applyBorder="1" applyAlignment="1">
      <alignment horizontal="left" vertical="top" wrapText="1"/>
    </xf>
    <xf numFmtId="2" fontId="35" fillId="28" borderId="10" xfId="0" applyNumberFormat="1" applyFont="1" applyFill="1" applyBorder="1" applyAlignment="1">
      <alignment horizontal="left" vertical="top" wrapText="1"/>
    </xf>
    <xf numFmtId="0" fontId="35" fillId="24" borderId="10" xfId="0" applyFont="1" applyFill="1" applyBorder="1" applyAlignment="1">
      <alignment horizontal="left" vertical="top" wrapText="1"/>
    </xf>
    <xf numFmtId="165" fontId="35" fillId="25" borderId="10" xfId="0" applyNumberFormat="1" applyFont="1" applyFill="1" applyBorder="1" applyAlignment="1">
      <alignment horizontal="center" vertical="center"/>
    </xf>
    <xf numFmtId="2" fontId="35" fillId="28" borderId="10" xfId="0" applyNumberFormat="1" applyFont="1" applyFill="1" applyBorder="1" applyAlignment="1">
      <alignment horizontal="center" vertical="center"/>
    </xf>
    <xf numFmtId="165" fontId="35" fillId="29" borderId="10" xfId="0" applyNumberFormat="1" applyFont="1" applyFill="1" applyBorder="1" applyAlignment="1">
      <alignment horizontal="center" vertical="center"/>
    </xf>
    <xf numFmtId="2" fontId="35" fillId="24" borderId="10" xfId="0" applyNumberFormat="1" applyFont="1" applyFill="1" applyBorder="1" applyAlignment="1">
      <alignment vertical="top" wrapText="1"/>
    </xf>
    <xf numFmtId="2" fontId="35" fillId="28" borderId="10" xfId="0" applyNumberFormat="1" applyFont="1" applyFill="1" applyBorder="1" applyAlignment="1">
      <alignment vertical="top" wrapText="1"/>
    </xf>
    <xf numFmtId="0" fontId="35" fillId="0" borderId="10" xfId="0" applyFont="1" applyFill="1" applyBorder="1" applyAlignment="1">
      <alignment horizontal="left" vertical="top" wrapText="1"/>
    </xf>
    <xf numFmtId="2" fontId="35" fillId="0" borderId="10" xfId="0" applyNumberFormat="1" applyFont="1" applyFill="1" applyBorder="1" applyAlignment="1">
      <alignment horizontal="left" vertical="top" wrapText="1"/>
    </xf>
    <xf numFmtId="0" fontId="34" fillId="0" borderId="10" xfId="0" applyFont="1" applyBorder="1"/>
    <xf numFmtId="0" fontId="22" fillId="0" borderId="0" xfId="0" applyFont="1"/>
    <xf numFmtId="0" fontId="37" fillId="0" borderId="10" xfId="0" applyFont="1" applyFill="1" applyBorder="1" applyAlignment="1">
      <alignment horizontal="center" vertical="top" wrapText="1"/>
    </xf>
    <xf numFmtId="0" fontId="22" fillId="0" borderId="10" xfId="0" applyFont="1" applyBorder="1"/>
    <xf numFmtId="0" fontId="20" fillId="0" borderId="16" xfId="0" applyFont="1" applyFill="1" applyBorder="1" applyAlignment="1">
      <alignment horizontal="center"/>
    </xf>
    <xf numFmtId="0" fontId="38" fillId="0" borderId="10" xfId="0" applyFont="1" applyBorder="1"/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 vertical="top" wrapText="1"/>
    </xf>
    <xf numFmtId="0" fontId="20" fillId="0" borderId="14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20" fillId="0" borderId="12" xfId="0" applyFont="1" applyFill="1" applyBorder="1" applyAlignment="1">
      <alignment vertical="top" wrapText="1"/>
    </xf>
    <xf numFmtId="0" fontId="20" fillId="0" borderId="14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vertical="top" wrapText="1"/>
    </xf>
    <xf numFmtId="0" fontId="19" fillId="0" borderId="12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vertical="top" wrapText="1"/>
    </xf>
    <xf numFmtId="0" fontId="19" fillId="0" borderId="14" xfId="0" applyFont="1" applyFill="1" applyBorder="1" applyAlignment="1">
      <alignment horizontal="left"/>
    </xf>
    <xf numFmtId="0" fontId="39" fillId="0" borderId="10" xfId="0" applyFont="1" applyFill="1" applyBorder="1" applyAlignment="1">
      <alignment horizontal="left" vertical="top" wrapText="1"/>
    </xf>
    <xf numFmtId="2" fontId="19" fillId="26" borderId="10" xfId="0" applyNumberFormat="1" applyFont="1" applyFill="1" applyBorder="1" applyAlignment="1">
      <alignment horizontal="left" vertical="top" wrapText="1"/>
    </xf>
    <xf numFmtId="2" fontId="19" fillId="0" borderId="10" xfId="0" applyNumberFormat="1" applyFont="1" applyFill="1" applyBorder="1" applyAlignment="1">
      <alignment horizontal="left" vertical="top" wrapText="1"/>
    </xf>
    <xf numFmtId="0" fontId="19" fillId="0" borderId="10" xfId="36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vertical="center" wrapText="1"/>
    </xf>
    <xf numFmtId="0" fontId="19" fillId="26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/>
    </xf>
    <xf numFmtId="0" fontId="20" fillId="0" borderId="12" xfId="36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horizontal="left" vertical="top" wrapText="1"/>
    </xf>
    <xf numFmtId="0" fontId="24" fillId="0" borderId="1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24" fillId="0" borderId="14" xfId="0" applyFont="1" applyFill="1" applyBorder="1" applyAlignment="1">
      <alignment horizontal="center" wrapText="1"/>
    </xf>
    <xf numFmtId="0" fontId="31" fillId="0" borderId="14" xfId="0" applyFont="1" applyFill="1" applyBorder="1" applyAlignment="1">
      <alignment horizontal="center" wrapText="1"/>
    </xf>
    <xf numFmtId="0" fontId="33" fillId="0" borderId="14" xfId="0" applyFont="1" applyFill="1" applyBorder="1" applyAlignment="1">
      <alignment horizontal="center" wrapText="1"/>
    </xf>
    <xf numFmtId="0" fontId="19" fillId="26" borderId="10" xfId="0" applyFont="1" applyFill="1" applyBorder="1" applyAlignment="1">
      <alignment horizontal="left" wrapText="1"/>
    </xf>
    <xf numFmtId="0" fontId="19" fillId="26" borderId="15" xfId="0" applyFont="1" applyFill="1" applyBorder="1" applyAlignment="1">
      <alignment horizontal="left" wrapText="1"/>
    </xf>
    <xf numFmtId="0" fontId="40" fillId="0" borderId="0" xfId="0" applyFont="1"/>
    <xf numFmtId="0" fontId="22" fillId="0" borderId="12" xfId="0" applyFont="1" applyBorder="1" applyAlignment="1"/>
    <xf numFmtId="0" fontId="22" fillId="0" borderId="13" xfId="0" applyFont="1" applyBorder="1" applyAlignment="1"/>
    <xf numFmtId="0" fontId="22" fillId="0" borderId="14" xfId="0" applyFont="1" applyBorder="1" applyAlignment="1"/>
    <xf numFmtId="0" fontId="19" fillId="26" borderId="10" xfId="0" applyFont="1" applyFill="1" applyBorder="1" applyAlignment="1">
      <alignment horizontal="center" wrapText="1"/>
    </xf>
    <xf numFmtId="0" fontId="19" fillId="0" borderId="14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horizontal="center" wrapText="1"/>
    </xf>
    <xf numFmtId="2" fontId="24" fillId="26" borderId="10" xfId="0" applyNumberFormat="1" applyFont="1" applyFill="1" applyBorder="1" applyAlignment="1">
      <alignment horizontal="left" wrapText="1"/>
    </xf>
    <xf numFmtId="2" fontId="24" fillId="0" borderId="10" xfId="0" applyNumberFormat="1" applyFont="1" applyFill="1" applyBorder="1" applyAlignment="1">
      <alignment horizontal="left" wrapText="1"/>
    </xf>
    <xf numFmtId="0" fontId="32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center" wrapText="1"/>
    </xf>
    <xf numFmtId="0" fontId="23" fillId="0" borderId="15" xfId="0" applyFont="1" applyFill="1" applyBorder="1" applyAlignment="1">
      <alignment horizontal="center" wrapText="1"/>
    </xf>
    <xf numFmtId="0" fontId="23" fillId="0" borderId="11" xfId="0" applyFont="1" applyFill="1" applyBorder="1" applyAlignment="1">
      <alignment horizontal="center" wrapText="1"/>
    </xf>
    <xf numFmtId="0" fontId="23" fillId="0" borderId="16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center" wrapText="1"/>
    </xf>
    <xf numFmtId="0" fontId="19" fillId="0" borderId="11" xfId="0" applyFont="1" applyFill="1" applyBorder="1" applyAlignment="1">
      <alignment horizontal="center" wrapText="1"/>
    </xf>
    <xf numFmtId="0" fontId="19" fillId="0" borderId="16" xfId="0" applyFont="1" applyFill="1" applyBorder="1" applyAlignment="1">
      <alignment horizontal="center" wrapText="1"/>
    </xf>
    <xf numFmtId="0" fontId="19" fillId="0" borderId="12" xfId="0" applyFont="1" applyFill="1" applyBorder="1" applyAlignment="1">
      <alignment horizontal="left" wrapText="1"/>
    </xf>
    <xf numFmtId="0" fontId="19" fillId="0" borderId="13" xfId="0" applyFont="1" applyFill="1" applyBorder="1" applyAlignment="1">
      <alignment horizontal="left" wrapText="1"/>
    </xf>
    <xf numFmtId="0" fontId="19" fillId="0" borderId="14" xfId="0" applyFont="1" applyFill="1" applyBorder="1" applyAlignment="1">
      <alignment horizontal="left" wrapText="1"/>
    </xf>
    <xf numFmtId="0" fontId="19" fillId="0" borderId="17" xfId="0" applyFont="1" applyFill="1" applyBorder="1" applyAlignment="1">
      <alignment horizontal="left" wrapText="1"/>
    </xf>
    <xf numFmtId="0" fontId="19" fillId="0" borderId="18" xfId="0" applyFont="1" applyFill="1" applyBorder="1" applyAlignment="1">
      <alignment horizontal="left" wrapText="1"/>
    </xf>
    <xf numFmtId="0" fontId="19" fillId="0" borderId="19" xfId="0" applyFont="1" applyFill="1" applyBorder="1" applyAlignment="1">
      <alignment horizontal="left" wrapText="1"/>
    </xf>
    <xf numFmtId="0" fontId="19" fillId="0" borderId="20" xfId="0" applyFont="1" applyFill="1" applyBorder="1" applyAlignment="1">
      <alignment horizontal="left" wrapText="1"/>
    </xf>
    <xf numFmtId="0" fontId="19" fillId="0" borderId="15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left"/>
    </xf>
    <xf numFmtId="0" fontId="19" fillId="0" borderId="16" xfId="0" applyFont="1" applyFill="1" applyBorder="1" applyAlignment="1">
      <alignment horizontal="left"/>
    </xf>
    <xf numFmtId="0" fontId="19" fillId="0" borderId="15" xfId="0" applyFont="1" applyFill="1" applyBorder="1" applyAlignment="1">
      <alignment horizontal="left" wrapText="1"/>
    </xf>
    <xf numFmtId="0" fontId="19" fillId="0" borderId="16" xfId="0" applyFont="1" applyFill="1" applyBorder="1" applyAlignment="1">
      <alignment horizontal="left" wrapText="1"/>
    </xf>
    <xf numFmtId="0" fontId="19" fillId="0" borderId="12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 vertical="top" wrapText="1"/>
    </xf>
    <xf numFmtId="0" fontId="19" fillId="0" borderId="14" xfId="0" applyFont="1" applyFill="1" applyBorder="1" applyAlignment="1">
      <alignment horizontal="left" vertical="top" wrapText="1"/>
    </xf>
    <xf numFmtId="0" fontId="20" fillId="0" borderId="15" xfId="0" applyFont="1" applyFill="1" applyBorder="1" applyAlignment="1">
      <alignment horizontal="center" wrapText="1"/>
    </xf>
    <xf numFmtId="0" fontId="20" fillId="0" borderId="16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center" vertical="top" wrapText="1"/>
    </xf>
    <xf numFmtId="0" fontId="19" fillId="0" borderId="16" xfId="0" applyFont="1" applyFill="1" applyBorder="1" applyAlignment="1">
      <alignment horizontal="center" vertical="top" wrapText="1"/>
    </xf>
    <xf numFmtId="0" fontId="20" fillId="0" borderId="12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vertical="top" wrapText="1"/>
    </xf>
    <xf numFmtId="0" fontId="20" fillId="0" borderId="14" xfId="0" applyFont="1" applyFill="1" applyBorder="1" applyAlignment="1">
      <alignment vertical="top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vertical="top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19" fillId="0" borderId="12" xfId="0" applyFont="1" applyFill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0" fillId="0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vertical="top" wrapText="1"/>
    </xf>
    <xf numFmtId="0" fontId="19" fillId="0" borderId="21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24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top" wrapText="1"/>
    </xf>
    <xf numFmtId="0" fontId="24" fillId="0" borderId="12" xfId="0" applyFont="1" applyFill="1" applyBorder="1" applyAlignment="1">
      <alignment horizontal="center" wrapText="1"/>
    </xf>
    <xf numFmtId="0" fontId="24" fillId="0" borderId="13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33" fillId="0" borderId="12" xfId="0" applyFont="1" applyFill="1" applyBorder="1" applyAlignment="1">
      <alignment horizontal="center" wrapText="1"/>
    </xf>
    <xf numFmtId="0" fontId="33" fillId="0" borderId="13" xfId="0" applyFont="1" applyFill="1" applyBorder="1" applyAlignment="1">
      <alignment horizontal="center" wrapText="1"/>
    </xf>
    <xf numFmtId="0" fontId="33" fillId="0" borderId="14" xfId="0" applyFont="1" applyFill="1" applyBorder="1" applyAlignment="1">
      <alignment horizontal="center" wrapText="1"/>
    </xf>
    <xf numFmtId="0" fontId="31" fillId="0" borderId="12" xfId="0" applyFont="1" applyFill="1" applyBorder="1" applyAlignment="1">
      <alignment horizontal="center" wrapText="1"/>
    </xf>
    <xf numFmtId="0" fontId="31" fillId="0" borderId="13" xfId="0" applyFont="1" applyFill="1" applyBorder="1" applyAlignment="1">
      <alignment horizontal="center" wrapText="1"/>
    </xf>
    <xf numFmtId="0" fontId="31" fillId="0" borderId="14" xfId="0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4" xfId="0" applyFont="1" applyFill="1" applyBorder="1" applyAlignment="1">
      <alignment horizontal="left" vertical="top" wrapText="1"/>
    </xf>
    <xf numFmtId="0" fontId="19" fillId="0" borderId="12" xfId="0" applyFont="1" applyFill="1" applyBorder="1" applyAlignment="1">
      <alignment horizontal="left"/>
    </xf>
    <xf numFmtId="0" fontId="19" fillId="0" borderId="13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vertical="top"/>
    </xf>
    <xf numFmtId="0" fontId="19" fillId="0" borderId="17" xfId="0" applyFont="1" applyFill="1" applyBorder="1" applyAlignment="1">
      <alignment horizontal="left" vertical="top" wrapText="1"/>
    </xf>
    <xf numFmtId="0" fontId="19" fillId="0" borderId="21" xfId="0" applyFont="1" applyFill="1" applyBorder="1" applyAlignment="1">
      <alignment horizontal="left" vertical="top" wrapText="1"/>
    </xf>
    <xf numFmtId="0" fontId="19" fillId="0" borderId="19" xfId="0" applyFont="1" applyFill="1" applyBorder="1" applyAlignment="1">
      <alignment horizontal="left" vertical="top" wrapText="1"/>
    </xf>
    <xf numFmtId="0" fontId="24" fillId="0" borderId="17" xfId="0" applyFont="1" applyFill="1" applyBorder="1" applyAlignment="1">
      <alignment horizontal="left" wrapText="1"/>
    </xf>
    <xf numFmtId="0" fontId="24" fillId="0" borderId="21" xfId="0" applyFont="1" applyFill="1" applyBorder="1" applyAlignment="1">
      <alignment horizontal="left" wrapText="1"/>
    </xf>
    <xf numFmtId="0" fontId="24" fillId="0" borderId="19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top" wrapText="1"/>
    </xf>
    <xf numFmtId="0" fontId="24" fillId="0" borderId="10" xfId="0" applyFont="1" applyFill="1" applyBorder="1" applyAlignment="1">
      <alignment horizontal="center" vertical="top" wrapText="1"/>
    </xf>
    <xf numFmtId="0" fontId="24" fillId="0" borderId="10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left"/>
    </xf>
  </cellXfs>
  <cellStyles count="43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3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tabSelected="1" workbookViewId="0">
      <pane ySplit="1" topLeftCell="A2" activePane="bottomLeft" state="frozen"/>
      <selection pane="bottomLeft" activeCell="W23" sqref="W23"/>
    </sheetView>
  </sheetViews>
  <sheetFormatPr defaultColWidth="9.109375" defaultRowHeight="13.2" x14ac:dyDescent="0.25"/>
  <cols>
    <col min="1" max="1" width="6.88671875" style="9" customWidth="1"/>
    <col min="2" max="2" width="18.5546875" style="9" customWidth="1"/>
    <col min="3" max="3" width="17.33203125" style="9" customWidth="1"/>
    <col min="4" max="4" width="6.44140625" style="9" customWidth="1"/>
    <col min="5" max="5" width="5.88671875" style="9" customWidth="1"/>
    <col min="6" max="6" width="3.6640625" style="9" customWidth="1"/>
    <col min="7" max="7" width="6.6640625" style="9" customWidth="1"/>
    <col min="8" max="8" width="5.44140625" style="9" customWidth="1"/>
    <col min="9" max="9" width="5.5546875" style="9" customWidth="1"/>
    <col min="10" max="10" width="5.88671875" style="9" customWidth="1"/>
    <col min="11" max="12" width="7" style="9" customWidth="1"/>
    <col min="13" max="13" width="5.88671875" style="9" customWidth="1"/>
    <col min="14" max="14" width="6.33203125" style="9" customWidth="1"/>
    <col min="15" max="15" width="6.44140625" style="9" customWidth="1"/>
    <col min="16" max="16" width="5.88671875" style="9" customWidth="1"/>
    <col min="17" max="17" width="6.33203125" style="9" customWidth="1"/>
    <col min="18" max="18" width="6.6640625" style="9" customWidth="1"/>
    <col min="19" max="16384" width="9.109375" style="9"/>
  </cols>
  <sheetData>
    <row r="1" spans="1:27" ht="12.75" customHeight="1" x14ac:dyDescent="0.25">
      <c r="A1" s="30" t="s">
        <v>37</v>
      </c>
      <c r="B1" s="30"/>
      <c r="C1" s="30"/>
      <c r="D1" s="30"/>
      <c r="E1" s="32"/>
      <c r="F1" s="30"/>
      <c r="G1" s="30"/>
      <c r="H1" s="30"/>
      <c r="I1" s="30"/>
      <c r="J1" s="30"/>
      <c r="K1" s="31"/>
      <c r="L1" s="30"/>
      <c r="M1" s="30"/>
      <c r="N1" s="30"/>
      <c r="O1" s="30"/>
      <c r="P1" s="32"/>
      <c r="Q1" s="30"/>
      <c r="R1" s="118"/>
      <c r="S1"/>
      <c r="T1"/>
      <c r="U1"/>
      <c r="V1"/>
      <c r="W1"/>
      <c r="X1"/>
      <c r="Y1"/>
      <c r="Z1"/>
      <c r="AA1"/>
    </row>
    <row r="2" spans="1:27" ht="12.75" customHeight="1" x14ac:dyDescent="0.25">
      <c r="A2" s="30" t="s">
        <v>88</v>
      </c>
      <c r="B2" s="160"/>
      <c r="C2" s="160"/>
      <c r="D2" s="160"/>
      <c r="E2" s="160"/>
      <c r="F2" s="160"/>
      <c r="G2" s="30"/>
      <c r="H2" s="30"/>
      <c r="I2" s="30"/>
      <c r="J2" s="30"/>
      <c r="K2" s="30"/>
      <c r="L2" s="30"/>
      <c r="M2" s="31"/>
      <c r="N2" s="31"/>
      <c r="O2" s="31"/>
      <c r="P2" s="31"/>
      <c r="Q2" s="31"/>
      <c r="R2" s="30"/>
      <c r="S2"/>
      <c r="T2"/>
      <c r="U2"/>
      <c r="V2"/>
      <c r="W2"/>
      <c r="X2"/>
      <c r="Y2"/>
      <c r="Z2"/>
      <c r="AA2"/>
    </row>
    <row r="3" spans="1:27" x14ac:dyDescent="0.25">
      <c r="A3" s="30" t="s">
        <v>89</v>
      </c>
      <c r="B3" s="103"/>
      <c r="C3" s="103"/>
      <c r="D3" s="103"/>
      <c r="E3" s="103"/>
      <c r="F3" s="103"/>
      <c r="G3" s="30"/>
      <c r="H3" s="30"/>
      <c r="I3" s="30"/>
      <c r="J3" s="30"/>
      <c r="K3" s="30"/>
      <c r="L3" s="30"/>
      <c r="M3" s="103"/>
      <c r="N3" s="103"/>
      <c r="O3" s="103"/>
      <c r="P3" s="103"/>
      <c r="Q3" s="103"/>
      <c r="R3" s="30"/>
      <c r="S3"/>
      <c r="T3"/>
      <c r="U3"/>
      <c r="V3"/>
      <c r="W3"/>
      <c r="X3"/>
      <c r="Y3"/>
      <c r="Z3"/>
      <c r="AA3"/>
    </row>
    <row r="4" spans="1:27" x14ac:dyDescent="0.25">
      <c r="A4" s="30" t="s">
        <v>90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/>
      <c r="T4"/>
      <c r="U4"/>
      <c r="V4"/>
      <c r="W4"/>
      <c r="X4"/>
      <c r="Y4"/>
      <c r="Z4"/>
      <c r="AA4"/>
    </row>
    <row r="5" spans="1:27" x14ac:dyDescent="0.25">
      <c r="A5" s="30"/>
      <c r="B5" s="30" t="s">
        <v>91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/>
      <c r="T5"/>
      <c r="U5"/>
      <c r="V5"/>
      <c r="W5"/>
      <c r="X5"/>
      <c r="Y5"/>
      <c r="Z5"/>
      <c r="AA5"/>
    </row>
    <row r="6" spans="1:27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 s="14" customFormat="1" ht="14.25" customHeight="1" x14ac:dyDescent="0.25">
      <c r="A7" s="254" t="s">
        <v>160</v>
      </c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6"/>
      <c r="S7"/>
      <c r="T7"/>
      <c r="U7"/>
      <c r="V7"/>
      <c r="W7"/>
      <c r="X7"/>
      <c r="Y7"/>
      <c r="Z7"/>
      <c r="AA7"/>
    </row>
    <row r="8" spans="1:27" s="14" customFormat="1" ht="12.75" customHeight="1" x14ac:dyDescent="0.25">
      <c r="A8" s="257" t="s">
        <v>92</v>
      </c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9"/>
      <c r="S8"/>
      <c r="T8"/>
      <c r="U8"/>
      <c r="V8"/>
      <c r="W8"/>
      <c r="X8"/>
      <c r="Y8"/>
      <c r="Z8"/>
      <c r="AA8"/>
    </row>
    <row r="9" spans="1:27" s="14" customFormat="1" ht="12.75" customHeight="1" x14ac:dyDescent="0.25">
      <c r="A9" s="260" t="s">
        <v>34</v>
      </c>
      <c r="B9" s="109" t="s">
        <v>0</v>
      </c>
      <c r="C9" s="260" t="s">
        <v>1</v>
      </c>
      <c r="D9" s="260" t="s">
        <v>2</v>
      </c>
      <c r="E9" s="260" t="s">
        <v>3</v>
      </c>
      <c r="F9" s="260" t="s">
        <v>4</v>
      </c>
      <c r="G9" s="260" t="s">
        <v>5</v>
      </c>
      <c r="H9" s="260" t="s">
        <v>6</v>
      </c>
      <c r="I9" s="260" t="s">
        <v>7</v>
      </c>
      <c r="J9" s="260" t="s">
        <v>8</v>
      </c>
      <c r="K9" s="263" t="s">
        <v>52</v>
      </c>
      <c r="L9" s="264"/>
      <c r="M9" s="267" t="s">
        <v>53</v>
      </c>
      <c r="N9" s="268"/>
      <c r="O9" s="268"/>
      <c r="P9" s="268"/>
      <c r="Q9" s="268"/>
      <c r="R9" s="269"/>
      <c r="S9"/>
      <c r="T9"/>
      <c r="U9"/>
      <c r="V9"/>
      <c r="W9"/>
      <c r="X9"/>
      <c r="Y9"/>
      <c r="Z9"/>
      <c r="AA9"/>
    </row>
    <row r="10" spans="1:27" s="14" customFormat="1" ht="38.25" customHeight="1" x14ac:dyDescent="0.25">
      <c r="A10" s="261"/>
      <c r="B10" s="109"/>
      <c r="C10" s="261"/>
      <c r="D10" s="261"/>
      <c r="E10" s="261"/>
      <c r="F10" s="261"/>
      <c r="G10" s="261"/>
      <c r="H10" s="261"/>
      <c r="I10" s="261"/>
      <c r="J10" s="261"/>
      <c r="K10" s="265"/>
      <c r="L10" s="266"/>
      <c r="M10" s="270" t="s">
        <v>54</v>
      </c>
      <c r="N10" s="271"/>
      <c r="O10" s="272" t="s">
        <v>55</v>
      </c>
      <c r="P10" s="273"/>
      <c r="Q10" s="272" t="s">
        <v>56</v>
      </c>
      <c r="R10" s="273"/>
      <c r="S10"/>
      <c r="T10"/>
      <c r="U10"/>
      <c r="V10"/>
      <c r="W10"/>
      <c r="X10"/>
      <c r="Y10"/>
      <c r="Z10"/>
      <c r="AA10"/>
    </row>
    <row r="11" spans="1:27" s="14" customFormat="1" ht="26.4" x14ac:dyDescent="0.25">
      <c r="A11" s="262"/>
      <c r="B11" s="109"/>
      <c r="C11" s="262"/>
      <c r="D11" s="262"/>
      <c r="E11" s="262"/>
      <c r="F11" s="262"/>
      <c r="G11" s="262"/>
      <c r="H11" s="262"/>
      <c r="I11" s="262"/>
      <c r="J11" s="262"/>
      <c r="K11" s="110" t="s">
        <v>35</v>
      </c>
      <c r="L11" s="112" t="s">
        <v>57</v>
      </c>
      <c r="M11" s="110" t="s">
        <v>35</v>
      </c>
      <c r="N11" s="112" t="s">
        <v>57</v>
      </c>
      <c r="O11" s="110" t="s">
        <v>35</v>
      </c>
      <c r="P11" s="33" t="s">
        <v>57</v>
      </c>
      <c r="Q11" s="110" t="s">
        <v>35</v>
      </c>
      <c r="R11" s="112" t="s">
        <v>57</v>
      </c>
      <c r="S11"/>
      <c r="T11"/>
      <c r="U11"/>
      <c r="V11"/>
      <c r="W11"/>
      <c r="X11"/>
      <c r="Y11"/>
      <c r="Z11"/>
      <c r="AA11"/>
    </row>
    <row r="12" spans="1:27" s="14" customFormat="1" x14ac:dyDescent="0.25">
      <c r="A12" s="277" t="s">
        <v>58</v>
      </c>
      <c r="B12" s="278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/>
      <c r="T12"/>
      <c r="U12"/>
      <c r="V12"/>
      <c r="W12"/>
      <c r="X12"/>
      <c r="Y12"/>
      <c r="Z12"/>
      <c r="AA12"/>
    </row>
    <row r="13" spans="1:27" x14ac:dyDescent="0.25">
      <c r="A13" s="274" t="s">
        <v>27</v>
      </c>
      <c r="B13" s="252" t="s">
        <v>166</v>
      </c>
      <c r="C13" s="251" t="s">
        <v>61</v>
      </c>
      <c r="D13" s="104">
        <v>60</v>
      </c>
      <c r="E13" s="104">
        <v>79</v>
      </c>
      <c r="F13" s="110"/>
      <c r="G13" s="110">
        <v>1.4</v>
      </c>
      <c r="H13" s="110"/>
      <c r="I13" s="110">
        <v>3.7</v>
      </c>
      <c r="J13" s="110">
        <v>21.3</v>
      </c>
      <c r="K13" s="110">
        <v>35</v>
      </c>
      <c r="L13" s="33">
        <f>D13*K13/1000</f>
        <v>2.1</v>
      </c>
      <c r="M13" s="110"/>
      <c r="N13" s="33">
        <f>D13*M13/1000</f>
        <v>0</v>
      </c>
      <c r="O13" s="112">
        <v>35</v>
      </c>
      <c r="P13" s="33">
        <f>D13*O13/1000</f>
        <v>2.1</v>
      </c>
      <c r="Q13" s="112"/>
      <c r="R13" s="112">
        <f>D13*Q13/1000</f>
        <v>0</v>
      </c>
      <c r="S13"/>
      <c r="T13"/>
      <c r="U13"/>
      <c r="V13"/>
      <c r="W13"/>
      <c r="X13"/>
      <c r="Y13"/>
      <c r="Z13"/>
      <c r="AA13"/>
    </row>
    <row r="14" spans="1:27" x14ac:dyDescent="0.25">
      <c r="A14" s="275"/>
      <c r="B14" s="109"/>
      <c r="C14" s="104" t="s">
        <v>60</v>
      </c>
      <c r="D14" s="104">
        <v>10</v>
      </c>
      <c r="E14" s="104">
        <v>10</v>
      </c>
      <c r="F14" s="110"/>
      <c r="G14" s="110">
        <v>0.14000000000000001</v>
      </c>
      <c r="H14" s="110"/>
      <c r="I14" s="110">
        <v>0.91</v>
      </c>
      <c r="J14" s="110">
        <v>4.0999999999999996</v>
      </c>
      <c r="K14" s="110">
        <v>30</v>
      </c>
      <c r="L14" s="33">
        <f>D14*K14/1000</f>
        <v>0.3</v>
      </c>
      <c r="M14" s="110"/>
      <c r="N14" s="33">
        <f>D14*M14/1000</f>
        <v>0</v>
      </c>
      <c r="O14" s="112">
        <v>30</v>
      </c>
      <c r="P14" s="33">
        <f>D14*O14/1000</f>
        <v>0.3</v>
      </c>
      <c r="Q14" s="112"/>
      <c r="R14" s="112">
        <f>D14*Q14/1000</f>
        <v>0</v>
      </c>
      <c r="S14"/>
      <c r="T14"/>
      <c r="U14"/>
      <c r="V14"/>
      <c r="W14"/>
      <c r="X14"/>
      <c r="Y14"/>
      <c r="Z14"/>
      <c r="AA14"/>
    </row>
    <row r="15" spans="1:27" x14ac:dyDescent="0.25">
      <c r="A15" s="275"/>
      <c r="B15" s="109"/>
      <c r="C15" s="104" t="s">
        <v>62</v>
      </c>
      <c r="D15" s="104">
        <v>2</v>
      </c>
      <c r="E15" s="104">
        <v>5</v>
      </c>
      <c r="F15" s="110"/>
      <c r="G15" s="110"/>
      <c r="H15" s="110"/>
      <c r="I15" s="110">
        <v>4.9000000000000004</v>
      </c>
      <c r="J15" s="110">
        <v>18.899999999999999</v>
      </c>
      <c r="K15" s="110">
        <v>80</v>
      </c>
      <c r="L15" s="33">
        <f>D15*K15/1000</f>
        <v>0.16</v>
      </c>
      <c r="M15" s="110"/>
      <c r="N15" s="33">
        <f>D15*M15/1000</f>
        <v>0</v>
      </c>
      <c r="O15" s="112">
        <v>80</v>
      </c>
      <c r="P15" s="33">
        <f>D15*O15/1000</f>
        <v>0.16</v>
      </c>
      <c r="Q15" s="112"/>
      <c r="R15" s="112">
        <f>D15*Q15/1000</f>
        <v>0</v>
      </c>
      <c r="S15"/>
      <c r="T15"/>
      <c r="U15"/>
      <c r="V15"/>
      <c r="W15"/>
      <c r="X15"/>
      <c r="Y15"/>
      <c r="Z15"/>
      <c r="AA15"/>
    </row>
    <row r="16" spans="1:27" x14ac:dyDescent="0.25">
      <c r="A16" s="275"/>
      <c r="B16" s="252"/>
      <c r="C16" s="251" t="s">
        <v>167</v>
      </c>
      <c r="D16" s="251">
        <v>10</v>
      </c>
      <c r="E16" s="251">
        <v>10</v>
      </c>
      <c r="F16" s="248"/>
      <c r="G16" s="248"/>
      <c r="H16" s="248"/>
      <c r="I16" s="248"/>
      <c r="J16" s="248"/>
      <c r="K16" s="248">
        <v>175</v>
      </c>
      <c r="L16" s="33">
        <v>1.75</v>
      </c>
      <c r="M16" s="248"/>
      <c r="N16" s="33">
        <f>D16*M16/1000</f>
        <v>0</v>
      </c>
      <c r="O16" s="250"/>
      <c r="P16" s="33"/>
      <c r="Q16" s="250"/>
      <c r="R16" s="250">
        <f>D16*Q16/1000</f>
        <v>0</v>
      </c>
      <c r="S16"/>
      <c r="T16"/>
      <c r="U16"/>
      <c r="V16"/>
      <c r="W16"/>
      <c r="X16"/>
      <c r="Y16"/>
      <c r="Z16"/>
      <c r="AA16"/>
    </row>
    <row r="17" spans="1:27" ht="19.5" customHeight="1" x14ac:dyDescent="0.25">
      <c r="A17" s="275"/>
      <c r="B17" s="109"/>
      <c r="C17" s="104" t="s">
        <v>63</v>
      </c>
      <c r="D17" s="104">
        <v>3</v>
      </c>
      <c r="E17" s="104">
        <v>5</v>
      </c>
      <c r="F17" s="110"/>
      <c r="G17" s="110"/>
      <c r="H17" s="110">
        <v>4.99</v>
      </c>
      <c r="I17" s="110"/>
      <c r="J17" s="110">
        <v>44.9</v>
      </c>
      <c r="K17" s="110">
        <v>140</v>
      </c>
      <c r="L17" s="33">
        <f>D17*K17/1000</f>
        <v>0.42</v>
      </c>
      <c r="M17" s="110">
        <v>140</v>
      </c>
      <c r="N17" s="33">
        <f>D17*M17/1000</f>
        <v>0.42</v>
      </c>
      <c r="O17" s="33"/>
      <c r="P17" s="33">
        <f>D17*O17/1000</f>
        <v>0</v>
      </c>
      <c r="Q17" s="33"/>
      <c r="R17" s="112">
        <f>D17*Q17/1000</f>
        <v>0</v>
      </c>
      <c r="S17"/>
      <c r="T17"/>
      <c r="U17"/>
      <c r="V17"/>
      <c r="W17"/>
      <c r="X17"/>
      <c r="Y17"/>
      <c r="Z17"/>
      <c r="AA17"/>
    </row>
    <row r="18" spans="1:27" x14ac:dyDescent="0.25">
      <c r="A18" s="276"/>
      <c r="B18" s="109"/>
      <c r="C18" s="112" t="s">
        <v>33</v>
      </c>
      <c r="D18" s="112"/>
      <c r="E18" s="112"/>
      <c r="F18" s="112">
        <v>100</v>
      </c>
      <c r="G18" s="36">
        <f t="shared" ref="G18:R18" si="0">SUM(G13:G17)</f>
        <v>1.54</v>
      </c>
      <c r="H18" s="36">
        <f t="shared" si="0"/>
        <v>4.99</v>
      </c>
      <c r="I18" s="36">
        <f t="shared" si="0"/>
        <v>9.5100000000000016</v>
      </c>
      <c r="J18" s="36">
        <f t="shared" si="0"/>
        <v>89.199999999999989</v>
      </c>
      <c r="K18" s="36">
        <f t="shared" si="0"/>
        <v>460</v>
      </c>
      <c r="L18" s="36">
        <f t="shared" si="0"/>
        <v>4.7300000000000004</v>
      </c>
      <c r="M18" s="36">
        <f t="shared" si="0"/>
        <v>140</v>
      </c>
      <c r="N18" s="36">
        <f t="shared" si="0"/>
        <v>0.42</v>
      </c>
      <c r="O18" s="36">
        <f t="shared" si="0"/>
        <v>145</v>
      </c>
      <c r="P18" s="36">
        <f t="shared" si="0"/>
        <v>2.56</v>
      </c>
      <c r="Q18" s="36">
        <f t="shared" si="0"/>
        <v>0</v>
      </c>
      <c r="R18" s="36">
        <f t="shared" si="0"/>
        <v>0</v>
      </c>
      <c r="S18"/>
      <c r="T18"/>
      <c r="U18"/>
      <c r="V18"/>
      <c r="W18"/>
      <c r="X18"/>
      <c r="Y18"/>
      <c r="Z18"/>
      <c r="AA18"/>
    </row>
    <row r="19" spans="1:27" ht="18.75" customHeight="1" x14ac:dyDescent="0.25">
      <c r="A19" s="23" t="s">
        <v>41</v>
      </c>
      <c r="B19" s="221" t="s">
        <v>78</v>
      </c>
      <c r="C19" s="23" t="s">
        <v>159</v>
      </c>
      <c r="D19" s="23">
        <v>72</v>
      </c>
      <c r="E19" s="23">
        <v>72</v>
      </c>
      <c r="F19" s="20"/>
      <c r="G19" s="20">
        <v>6.32</v>
      </c>
      <c r="H19" s="20">
        <v>4.08</v>
      </c>
      <c r="I19" s="20"/>
      <c r="J19" s="20">
        <v>55.59</v>
      </c>
      <c r="K19" s="112">
        <v>440</v>
      </c>
      <c r="L19" s="33">
        <f t="shared" ref="L19:L25" si="1">D19*K19/1000</f>
        <v>31.68</v>
      </c>
      <c r="M19" s="112"/>
      <c r="N19" s="33">
        <f t="shared" ref="N19:N25" si="2">D19*M19/1000</f>
        <v>0</v>
      </c>
      <c r="O19" s="112"/>
      <c r="P19" s="33">
        <f t="shared" ref="P19:P25" si="3">D19*O19/1000</f>
        <v>0</v>
      </c>
      <c r="Q19" s="112">
        <v>440</v>
      </c>
      <c r="R19" s="112">
        <f t="shared" ref="R19:R25" si="4">D19*Q19/1000</f>
        <v>31.68</v>
      </c>
      <c r="S19"/>
      <c r="T19"/>
      <c r="U19"/>
      <c r="V19"/>
      <c r="W19"/>
      <c r="X19"/>
      <c r="Y19"/>
      <c r="Z19"/>
      <c r="AA19"/>
    </row>
    <row r="20" spans="1:27" x14ac:dyDescent="0.25">
      <c r="A20" s="23"/>
      <c r="B20" s="24"/>
      <c r="C20" s="23" t="s">
        <v>43</v>
      </c>
      <c r="D20" s="23">
        <v>1</v>
      </c>
      <c r="E20" s="23">
        <v>2</v>
      </c>
      <c r="F20" s="20"/>
      <c r="G20" s="20">
        <v>0.22</v>
      </c>
      <c r="H20" s="20">
        <v>0.02</v>
      </c>
      <c r="I20" s="20">
        <v>1.44</v>
      </c>
      <c r="J20" s="20">
        <v>6.62</v>
      </c>
      <c r="K20" s="112">
        <v>100</v>
      </c>
      <c r="L20" s="33">
        <f t="shared" si="1"/>
        <v>0.1</v>
      </c>
      <c r="M20" s="112">
        <v>100</v>
      </c>
      <c r="N20" s="33">
        <f t="shared" si="2"/>
        <v>0.1</v>
      </c>
      <c r="O20" s="112"/>
      <c r="P20" s="33">
        <f t="shared" si="3"/>
        <v>0</v>
      </c>
      <c r="Q20" s="112"/>
      <c r="R20" s="112">
        <f t="shared" si="4"/>
        <v>0</v>
      </c>
      <c r="S20"/>
      <c r="T20"/>
      <c r="U20"/>
      <c r="V20"/>
      <c r="W20"/>
      <c r="X20"/>
      <c r="Y20"/>
      <c r="Z20"/>
      <c r="AA20"/>
    </row>
    <row r="21" spans="1:27" x14ac:dyDescent="0.25">
      <c r="A21" s="23"/>
      <c r="B21" s="24"/>
      <c r="C21" s="23" t="s">
        <v>44</v>
      </c>
      <c r="D21" s="23">
        <v>7</v>
      </c>
      <c r="E21" s="23">
        <v>7</v>
      </c>
      <c r="F21" s="20"/>
      <c r="G21" s="20">
        <v>0.56999999999999995</v>
      </c>
      <c r="H21" s="20">
        <v>0.06</v>
      </c>
      <c r="I21" s="20">
        <v>0.47</v>
      </c>
      <c r="J21" s="20">
        <v>15.82</v>
      </c>
      <c r="K21" s="112">
        <v>51</v>
      </c>
      <c r="L21" s="33">
        <f t="shared" si="1"/>
        <v>0.35699999999999998</v>
      </c>
      <c r="M21" s="112">
        <v>51</v>
      </c>
      <c r="N21" s="33">
        <f t="shared" si="2"/>
        <v>0.35699999999999998</v>
      </c>
      <c r="O21" s="112"/>
      <c r="P21" s="33">
        <f t="shared" si="3"/>
        <v>0</v>
      </c>
      <c r="Q21" s="112"/>
      <c r="R21" s="112">
        <f t="shared" si="4"/>
        <v>0</v>
      </c>
      <c r="S21"/>
      <c r="T21"/>
      <c r="U21"/>
      <c r="V21"/>
      <c r="W21"/>
      <c r="X21"/>
      <c r="Y21"/>
      <c r="Z21"/>
      <c r="AA21"/>
    </row>
    <row r="22" spans="1:27" x14ac:dyDescent="0.25">
      <c r="A22" s="23"/>
      <c r="B22" s="24"/>
      <c r="C22" s="23" t="s">
        <v>11</v>
      </c>
      <c r="D22" s="23">
        <v>5</v>
      </c>
      <c r="E22" s="23">
        <v>5</v>
      </c>
      <c r="F22" s="20"/>
      <c r="G22" s="20">
        <v>0.04</v>
      </c>
      <c r="H22" s="20">
        <v>3.6</v>
      </c>
      <c r="I22" s="20">
        <v>0.06</v>
      </c>
      <c r="J22" s="20">
        <v>33.049999999999997</v>
      </c>
      <c r="K22" s="220">
        <v>800</v>
      </c>
      <c r="L22" s="33">
        <f t="shared" si="1"/>
        <v>4</v>
      </c>
      <c r="M22" s="220">
        <v>800</v>
      </c>
      <c r="N22" s="33">
        <f t="shared" si="2"/>
        <v>4</v>
      </c>
      <c r="O22" s="220"/>
      <c r="P22" s="33">
        <f t="shared" si="3"/>
        <v>0</v>
      </c>
      <c r="Q22" s="220"/>
      <c r="R22" s="220">
        <f t="shared" si="4"/>
        <v>0</v>
      </c>
      <c r="S22"/>
      <c r="T22"/>
      <c r="U22"/>
      <c r="V22"/>
      <c r="W22"/>
      <c r="X22"/>
      <c r="Y22"/>
      <c r="Z22"/>
      <c r="AA22"/>
    </row>
    <row r="23" spans="1:27" ht="27.75" customHeight="1" x14ac:dyDescent="0.25">
      <c r="A23" s="23"/>
      <c r="B23" s="24"/>
      <c r="C23" s="23" t="s">
        <v>10</v>
      </c>
      <c r="D23" s="23">
        <v>0.6</v>
      </c>
      <c r="E23" s="23">
        <v>0.6</v>
      </c>
      <c r="F23" s="20"/>
      <c r="G23" s="20" t="s">
        <v>12</v>
      </c>
      <c r="H23" s="20" t="s">
        <v>12</v>
      </c>
      <c r="I23" s="20" t="s">
        <v>12</v>
      </c>
      <c r="J23" s="20" t="s">
        <v>12</v>
      </c>
      <c r="K23" s="112">
        <v>16</v>
      </c>
      <c r="L23" s="33">
        <f t="shared" si="1"/>
        <v>9.5999999999999992E-3</v>
      </c>
      <c r="M23" s="112">
        <v>16</v>
      </c>
      <c r="N23" s="33">
        <f t="shared" si="2"/>
        <v>9.5999999999999992E-3</v>
      </c>
      <c r="O23" s="112"/>
      <c r="P23" s="33">
        <f t="shared" si="3"/>
        <v>0</v>
      </c>
      <c r="Q23" s="112"/>
      <c r="R23" s="112">
        <f t="shared" si="4"/>
        <v>0</v>
      </c>
      <c r="S23"/>
      <c r="T23"/>
      <c r="U23"/>
      <c r="V23"/>
      <c r="W23"/>
      <c r="X23"/>
      <c r="Y23"/>
      <c r="Z23"/>
      <c r="AA23"/>
    </row>
    <row r="24" spans="1:27" x14ac:dyDescent="0.25">
      <c r="A24" s="23"/>
      <c r="B24" s="24"/>
      <c r="C24" s="23" t="s">
        <v>45</v>
      </c>
      <c r="D24" s="23"/>
      <c r="E24" s="23">
        <v>50</v>
      </c>
      <c r="F24" s="20"/>
      <c r="G24" s="20" t="s">
        <v>12</v>
      </c>
      <c r="H24" s="20"/>
      <c r="I24" s="20" t="s">
        <v>12</v>
      </c>
      <c r="J24" s="20" t="s">
        <v>12</v>
      </c>
      <c r="K24" s="112"/>
      <c r="L24" s="33">
        <f t="shared" si="1"/>
        <v>0</v>
      </c>
      <c r="M24" s="112"/>
      <c r="N24" s="33">
        <f t="shared" si="2"/>
        <v>0</v>
      </c>
      <c r="O24" s="112"/>
      <c r="P24" s="33">
        <f t="shared" si="3"/>
        <v>0</v>
      </c>
      <c r="Q24" s="112"/>
      <c r="R24" s="112">
        <f t="shared" si="4"/>
        <v>0</v>
      </c>
      <c r="S24"/>
      <c r="T24"/>
      <c r="U24"/>
      <c r="V24"/>
      <c r="W24"/>
      <c r="X24"/>
      <c r="Y24"/>
      <c r="Z24"/>
      <c r="AA24"/>
    </row>
    <row r="25" spans="1:27" x14ac:dyDescent="0.25">
      <c r="A25" s="23"/>
      <c r="B25" s="24"/>
      <c r="C25" s="23" t="s">
        <v>14</v>
      </c>
      <c r="D25" s="23">
        <v>3</v>
      </c>
      <c r="E25" s="23">
        <v>3</v>
      </c>
      <c r="F25" s="20"/>
      <c r="G25" s="20" t="s">
        <v>12</v>
      </c>
      <c r="H25" s="20">
        <v>1.99</v>
      </c>
      <c r="I25" s="20" t="s">
        <v>12</v>
      </c>
      <c r="J25" s="20">
        <v>17.98</v>
      </c>
      <c r="K25" s="112">
        <v>140</v>
      </c>
      <c r="L25" s="33">
        <f t="shared" si="1"/>
        <v>0.42</v>
      </c>
      <c r="M25" s="112">
        <v>140</v>
      </c>
      <c r="N25" s="33">
        <f t="shared" si="2"/>
        <v>0.42</v>
      </c>
      <c r="O25" s="112"/>
      <c r="P25" s="33">
        <f t="shared" si="3"/>
        <v>0</v>
      </c>
      <c r="Q25" s="112"/>
      <c r="R25" s="112">
        <f t="shared" si="4"/>
        <v>0</v>
      </c>
      <c r="S25"/>
      <c r="T25"/>
      <c r="U25"/>
      <c r="V25"/>
      <c r="W25"/>
      <c r="X25"/>
      <c r="Y25"/>
      <c r="Z25"/>
      <c r="AA25"/>
    </row>
    <row r="26" spans="1:27" x14ac:dyDescent="0.25">
      <c r="A26" s="23"/>
      <c r="B26" s="24"/>
      <c r="C26" s="23"/>
      <c r="D26" s="23"/>
      <c r="E26" s="23"/>
      <c r="F26" s="20">
        <v>41</v>
      </c>
      <c r="G26" s="21">
        <f t="shared" ref="G26:R26" si="5">SUM(G19:G25)</f>
        <v>7.15</v>
      </c>
      <c r="H26" s="21">
        <f t="shared" si="5"/>
        <v>9.75</v>
      </c>
      <c r="I26" s="21">
        <f t="shared" si="5"/>
        <v>1.97</v>
      </c>
      <c r="J26" s="21">
        <f t="shared" si="5"/>
        <v>129.06</v>
      </c>
      <c r="K26" s="21">
        <f t="shared" si="5"/>
        <v>1547</v>
      </c>
      <c r="L26" s="21">
        <f t="shared" si="5"/>
        <v>36.566600000000001</v>
      </c>
      <c r="M26" s="21">
        <f t="shared" si="5"/>
        <v>1107</v>
      </c>
      <c r="N26" s="21">
        <f t="shared" si="5"/>
        <v>4.8865999999999996</v>
      </c>
      <c r="O26" s="21">
        <f t="shared" si="5"/>
        <v>0</v>
      </c>
      <c r="P26" s="21">
        <f t="shared" si="5"/>
        <v>0</v>
      </c>
      <c r="Q26" s="21">
        <f t="shared" si="5"/>
        <v>440</v>
      </c>
      <c r="R26" s="21">
        <f t="shared" si="5"/>
        <v>31.68</v>
      </c>
      <c r="S26"/>
      <c r="T26"/>
      <c r="U26"/>
      <c r="V26"/>
      <c r="W26"/>
      <c r="X26"/>
      <c r="Y26"/>
      <c r="Z26"/>
      <c r="AA26"/>
    </row>
    <row r="27" spans="1:27" x14ac:dyDescent="0.25">
      <c r="A27" s="112"/>
      <c r="B27" s="109"/>
      <c r="C27" s="104"/>
      <c r="D27" s="112"/>
      <c r="E27" s="112"/>
      <c r="F27" s="112"/>
      <c r="G27" s="112"/>
      <c r="H27" s="112"/>
      <c r="I27" s="112"/>
      <c r="J27" s="112"/>
      <c r="K27" s="112"/>
      <c r="L27" s="33">
        <f>D27*K27/1000</f>
        <v>0</v>
      </c>
      <c r="M27" s="112"/>
      <c r="N27" s="33">
        <f>D27*M27/1000</f>
        <v>0</v>
      </c>
      <c r="O27" s="112"/>
      <c r="P27" s="33">
        <f>D27*O27/1000</f>
        <v>0</v>
      </c>
      <c r="Q27" s="112"/>
      <c r="R27" s="112">
        <f>D27*Q27/1000</f>
        <v>0</v>
      </c>
      <c r="S27"/>
      <c r="T27"/>
      <c r="U27"/>
      <c r="V27"/>
      <c r="W27"/>
      <c r="X27"/>
      <c r="Y27"/>
      <c r="Z27"/>
      <c r="AA27"/>
    </row>
    <row r="28" spans="1:27" x14ac:dyDescent="0.25">
      <c r="A28" s="274" t="s">
        <v>15</v>
      </c>
      <c r="B28" s="109" t="s">
        <v>16</v>
      </c>
      <c r="C28" s="104" t="s">
        <v>17</v>
      </c>
      <c r="D28" s="104">
        <v>50</v>
      </c>
      <c r="E28" s="104"/>
      <c r="F28" s="110"/>
      <c r="G28" s="110">
        <v>5.9</v>
      </c>
      <c r="H28" s="110">
        <v>1.65</v>
      </c>
      <c r="I28" s="110">
        <v>30.95</v>
      </c>
      <c r="J28" s="110">
        <v>167.5</v>
      </c>
      <c r="K28" s="110">
        <v>100</v>
      </c>
      <c r="L28" s="33">
        <f>D28*K28/1000</f>
        <v>5</v>
      </c>
      <c r="M28" s="110">
        <v>100</v>
      </c>
      <c r="N28" s="33">
        <f>D28*M28/1000</f>
        <v>5</v>
      </c>
      <c r="O28" s="112"/>
      <c r="P28" s="33">
        <f>D28*O28/1000</f>
        <v>0</v>
      </c>
      <c r="Q28" s="112"/>
      <c r="R28" s="112">
        <f>D28*Q28/1000</f>
        <v>0</v>
      </c>
      <c r="S28"/>
      <c r="T28"/>
      <c r="U28"/>
      <c r="V28"/>
      <c r="W28"/>
      <c r="X28"/>
      <c r="Y28"/>
      <c r="Z28"/>
      <c r="AA28"/>
    </row>
    <row r="29" spans="1:27" x14ac:dyDescent="0.25">
      <c r="A29" s="275"/>
      <c r="B29" s="109"/>
      <c r="C29" s="104" t="s">
        <v>11</v>
      </c>
      <c r="D29" s="104">
        <v>5</v>
      </c>
      <c r="E29" s="104"/>
      <c r="F29" s="110"/>
      <c r="G29" s="110">
        <v>0.04</v>
      </c>
      <c r="H29" s="110">
        <v>3.6</v>
      </c>
      <c r="I29" s="110">
        <v>0.06</v>
      </c>
      <c r="J29" s="110">
        <v>33.049999999999997</v>
      </c>
      <c r="K29" s="110">
        <v>800</v>
      </c>
      <c r="L29" s="33">
        <f>D29*K29/1000</f>
        <v>4</v>
      </c>
      <c r="M29" s="110">
        <v>800</v>
      </c>
      <c r="N29" s="33">
        <f>D29*M29/1000</f>
        <v>4</v>
      </c>
      <c r="O29" s="112"/>
      <c r="P29" s="33">
        <f>D29*O29/1000</f>
        <v>0</v>
      </c>
      <c r="Q29" s="112"/>
      <c r="R29" s="112">
        <f>D29*Q29/1000</f>
        <v>0</v>
      </c>
      <c r="S29"/>
      <c r="T29"/>
      <c r="U29"/>
      <c r="V29"/>
      <c r="W29"/>
      <c r="X29"/>
      <c r="Y29"/>
      <c r="Z29"/>
      <c r="AA29"/>
    </row>
    <row r="30" spans="1:27" x14ac:dyDescent="0.25">
      <c r="A30" s="275"/>
      <c r="B30" s="109"/>
      <c r="C30" s="104" t="s">
        <v>10</v>
      </c>
      <c r="D30" s="104">
        <v>0.5</v>
      </c>
      <c r="E30" s="104"/>
      <c r="F30" s="110"/>
      <c r="G30" s="110" t="s">
        <v>12</v>
      </c>
      <c r="H30" s="110" t="s">
        <v>12</v>
      </c>
      <c r="I30" s="110"/>
      <c r="J30" s="110"/>
      <c r="K30" s="110">
        <v>16</v>
      </c>
      <c r="L30" s="33">
        <f>D30*K30/1000</f>
        <v>8.0000000000000002E-3</v>
      </c>
      <c r="M30" s="110">
        <v>16</v>
      </c>
      <c r="N30" s="33">
        <f>D30*M30/1000</f>
        <v>8.0000000000000002E-3</v>
      </c>
      <c r="O30" s="112"/>
      <c r="P30" s="33">
        <f>D30*O30/1000</f>
        <v>0</v>
      </c>
      <c r="Q30" s="112"/>
      <c r="R30" s="112">
        <f>D30*Q30/1000</f>
        <v>0</v>
      </c>
      <c r="S30"/>
      <c r="T30"/>
      <c r="U30"/>
      <c r="V30"/>
      <c r="W30"/>
      <c r="X30"/>
      <c r="Y30"/>
      <c r="Z30"/>
      <c r="AA30"/>
    </row>
    <row r="31" spans="1:27" x14ac:dyDescent="0.25">
      <c r="A31" s="276"/>
      <c r="B31" s="109"/>
      <c r="C31" s="104" t="s">
        <v>33</v>
      </c>
      <c r="D31" s="104"/>
      <c r="E31" s="104"/>
      <c r="F31" s="110">
        <v>100</v>
      </c>
      <c r="G31" s="36">
        <f t="shared" ref="G31:R31" si="6">SUM(G28:G30)</f>
        <v>5.94</v>
      </c>
      <c r="H31" s="36">
        <f t="shared" si="6"/>
        <v>5.25</v>
      </c>
      <c r="I31" s="36">
        <f t="shared" si="6"/>
        <v>31.009999999999998</v>
      </c>
      <c r="J31" s="36">
        <f t="shared" si="6"/>
        <v>200.55</v>
      </c>
      <c r="K31" s="36">
        <f t="shared" si="6"/>
        <v>916</v>
      </c>
      <c r="L31" s="36">
        <f t="shared" si="6"/>
        <v>9.0079999999999991</v>
      </c>
      <c r="M31" s="36">
        <f t="shared" si="6"/>
        <v>916</v>
      </c>
      <c r="N31" s="36">
        <f t="shared" si="6"/>
        <v>9.0079999999999991</v>
      </c>
      <c r="O31" s="36">
        <f t="shared" si="6"/>
        <v>0</v>
      </c>
      <c r="P31" s="36">
        <f t="shared" si="6"/>
        <v>0</v>
      </c>
      <c r="Q31" s="36">
        <f t="shared" si="6"/>
        <v>0</v>
      </c>
      <c r="R31" s="36">
        <f t="shared" si="6"/>
        <v>0</v>
      </c>
      <c r="S31"/>
      <c r="T31"/>
      <c r="U31"/>
      <c r="V31"/>
      <c r="W31"/>
      <c r="X31"/>
      <c r="Y31"/>
      <c r="Z31"/>
      <c r="AA31"/>
    </row>
    <row r="32" spans="1:27" ht="15" customHeight="1" x14ac:dyDescent="0.25">
      <c r="A32" s="274" t="s">
        <v>19</v>
      </c>
      <c r="B32" s="281" t="s">
        <v>161</v>
      </c>
      <c r="C32" s="242" t="s">
        <v>162</v>
      </c>
      <c r="D32" s="104">
        <v>4</v>
      </c>
      <c r="E32" s="104">
        <v>4</v>
      </c>
      <c r="F32" s="110"/>
      <c r="G32" s="110">
        <v>0.04</v>
      </c>
      <c r="H32" s="110" t="s">
        <v>12</v>
      </c>
      <c r="I32" s="110" t="s">
        <v>12</v>
      </c>
      <c r="J32" s="110"/>
      <c r="K32" s="110">
        <v>688</v>
      </c>
      <c r="L32" s="33">
        <f>D32*K32/1000</f>
        <v>2.7519999999999998</v>
      </c>
      <c r="M32" s="110">
        <v>688</v>
      </c>
      <c r="N32" s="33">
        <f>D32*M32/1000</f>
        <v>2.7519999999999998</v>
      </c>
      <c r="O32" s="112"/>
      <c r="P32" s="33">
        <f>D32*O32/1000</f>
        <v>0</v>
      </c>
      <c r="Q32" s="112"/>
      <c r="R32" s="112">
        <f>D32*Q32/1000</f>
        <v>0</v>
      </c>
      <c r="S32"/>
      <c r="T32"/>
      <c r="U32"/>
      <c r="V32"/>
      <c r="W32"/>
      <c r="X32"/>
      <c r="Y32"/>
      <c r="Z32"/>
      <c r="AA32"/>
    </row>
    <row r="33" spans="1:27" ht="15" customHeight="1" x14ac:dyDescent="0.25">
      <c r="A33" s="275"/>
      <c r="B33" s="282"/>
      <c r="C33" s="246" t="s">
        <v>68</v>
      </c>
      <c r="D33" s="246">
        <v>100</v>
      </c>
      <c r="E33" s="246">
        <v>100</v>
      </c>
      <c r="F33" s="244"/>
      <c r="G33" s="244">
        <v>2.85</v>
      </c>
      <c r="H33" s="244">
        <v>3.2</v>
      </c>
      <c r="I33" s="244">
        <v>4.7300000000000004</v>
      </c>
      <c r="J33" s="244">
        <v>58</v>
      </c>
      <c r="K33" s="244">
        <v>65</v>
      </c>
      <c r="L33" s="33">
        <v>6.5</v>
      </c>
      <c r="M33" s="244"/>
      <c r="N33" s="33"/>
      <c r="O33" s="245"/>
      <c r="P33" s="33">
        <f>D33*O33/1000</f>
        <v>0</v>
      </c>
      <c r="Q33" s="245"/>
      <c r="R33" s="245">
        <f>D33*Q33/1000</f>
        <v>0</v>
      </c>
      <c r="S33"/>
      <c r="T33"/>
      <c r="U33"/>
      <c r="V33"/>
      <c r="W33"/>
      <c r="X33"/>
      <c r="Y33"/>
      <c r="Z33"/>
      <c r="AA33"/>
    </row>
    <row r="34" spans="1:27" x14ac:dyDescent="0.25">
      <c r="A34" s="275"/>
      <c r="B34" s="282"/>
      <c r="C34" s="104" t="s">
        <v>9</v>
      </c>
      <c r="D34" s="104">
        <v>20</v>
      </c>
      <c r="E34" s="104">
        <v>20</v>
      </c>
      <c r="F34" s="110"/>
      <c r="G34" s="110">
        <v>0</v>
      </c>
      <c r="H34" s="110"/>
      <c r="I34" s="110">
        <v>14.9</v>
      </c>
      <c r="J34" s="110">
        <v>58</v>
      </c>
      <c r="K34" s="110">
        <v>80</v>
      </c>
      <c r="L34" s="33">
        <f>D34*K34/1000</f>
        <v>1.6</v>
      </c>
      <c r="M34" s="110">
        <v>80</v>
      </c>
      <c r="N34" s="33">
        <f>D34*M34/1000</f>
        <v>1.6</v>
      </c>
      <c r="O34" s="112"/>
      <c r="P34" s="33">
        <f>D34*O34/1000</f>
        <v>0</v>
      </c>
      <c r="Q34" s="112"/>
      <c r="R34" s="112">
        <f>D34*Q34/1000</f>
        <v>0</v>
      </c>
      <c r="S34"/>
      <c r="T34"/>
      <c r="U34"/>
      <c r="V34"/>
      <c r="W34"/>
      <c r="X34"/>
      <c r="Y34"/>
      <c r="Z34"/>
      <c r="AA34"/>
    </row>
    <row r="35" spans="1:27" ht="26.4" x14ac:dyDescent="0.25">
      <c r="A35" s="276"/>
      <c r="B35" s="283"/>
      <c r="C35" s="104" t="s">
        <v>33</v>
      </c>
      <c r="D35" s="104"/>
      <c r="E35" s="104"/>
      <c r="F35" s="110" t="s">
        <v>39</v>
      </c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>
        <f t="shared" ref="Q35:R35" si="7">SUM(Q32:Q34)</f>
        <v>0</v>
      </c>
      <c r="R35" s="36">
        <f t="shared" si="7"/>
        <v>0</v>
      </c>
      <c r="S35"/>
      <c r="T35"/>
      <c r="U35"/>
      <c r="V35"/>
      <c r="W35"/>
      <c r="X35"/>
      <c r="Y35"/>
      <c r="Z35"/>
      <c r="AA35"/>
    </row>
    <row r="36" spans="1:27" x14ac:dyDescent="0.25">
      <c r="A36" s="193"/>
      <c r="B36" s="194" t="s">
        <v>26</v>
      </c>
      <c r="C36" s="198" t="s">
        <v>26</v>
      </c>
      <c r="D36" s="198">
        <v>20</v>
      </c>
      <c r="E36" s="198">
        <v>20</v>
      </c>
      <c r="F36" s="191">
        <v>20</v>
      </c>
      <c r="G36" s="36"/>
      <c r="H36" s="36"/>
      <c r="I36" s="36"/>
      <c r="J36" s="36"/>
      <c r="K36" s="36">
        <v>51</v>
      </c>
      <c r="L36" s="36">
        <v>1.02</v>
      </c>
      <c r="M36" s="36">
        <v>51</v>
      </c>
      <c r="N36" s="36">
        <v>1.02</v>
      </c>
      <c r="O36" s="36"/>
      <c r="P36" s="36"/>
      <c r="Q36" s="36"/>
      <c r="R36" s="36"/>
      <c r="S36"/>
      <c r="T36"/>
      <c r="U36"/>
      <c r="V36"/>
      <c r="W36"/>
      <c r="X36"/>
      <c r="Y36"/>
      <c r="Z36"/>
      <c r="AA36"/>
    </row>
    <row r="37" spans="1:27" x14ac:dyDescent="0.25">
      <c r="A37" s="104"/>
      <c r="B37" s="109" t="s">
        <v>26</v>
      </c>
      <c r="C37" s="104" t="s">
        <v>26</v>
      </c>
      <c r="D37" s="104">
        <v>30</v>
      </c>
      <c r="E37" s="104">
        <v>30</v>
      </c>
      <c r="F37" s="110">
        <v>30</v>
      </c>
      <c r="G37" s="35">
        <v>12.16</v>
      </c>
      <c r="H37" s="35">
        <v>1.44</v>
      </c>
      <c r="I37" s="35">
        <v>79.760000000000005</v>
      </c>
      <c r="J37" s="35">
        <v>180.8</v>
      </c>
      <c r="K37" s="36">
        <v>60</v>
      </c>
      <c r="L37" s="33">
        <f>D37*K37/1000</f>
        <v>1.8</v>
      </c>
      <c r="M37" s="36">
        <v>60</v>
      </c>
      <c r="N37" s="33">
        <f>D37*M37/1000</f>
        <v>1.8</v>
      </c>
      <c r="O37" s="37"/>
      <c r="P37" s="33">
        <f>D37*O37/1000</f>
        <v>0</v>
      </c>
      <c r="Q37" s="37"/>
      <c r="R37" s="112">
        <f>D37*Q37/1000</f>
        <v>0</v>
      </c>
      <c r="S37"/>
      <c r="T37"/>
      <c r="U37"/>
      <c r="V37"/>
      <c r="W37"/>
      <c r="X37"/>
      <c r="Y37"/>
      <c r="Z37"/>
      <c r="AA37"/>
    </row>
    <row r="38" spans="1:27" ht="26.4" x14ac:dyDescent="0.25">
      <c r="A38" s="274"/>
      <c r="B38" s="200" t="s">
        <v>106</v>
      </c>
      <c r="C38" s="198" t="s">
        <v>107</v>
      </c>
      <c r="D38" s="104">
        <v>50</v>
      </c>
      <c r="E38" s="104">
        <v>50</v>
      </c>
      <c r="F38" s="110">
        <v>50</v>
      </c>
      <c r="G38" s="110">
        <v>2.15</v>
      </c>
      <c r="H38" s="110">
        <v>16.05</v>
      </c>
      <c r="I38" s="110">
        <v>32.5</v>
      </c>
      <c r="J38" s="110">
        <v>280.5</v>
      </c>
      <c r="K38" s="110">
        <v>180</v>
      </c>
      <c r="L38" s="33">
        <f>D38*K38/1000</f>
        <v>9</v>
      </c>
      <c r="M38" s="110"/>
      <c r="N38" s="33">
        <f>D38*M38/1000</f>
        <v>0</v>
      </c>
      <c r="O38" s="112"/>
      <c r="P38" s="33">
        <f>D38*O38/1000</f>
        <v>0</v>
      </c>
      <c r="Q38" s="112">
        <v>180</v>
      </c>
      <c r="R38" s="112">
        <f>D38*Q38/1000</f>
        <v>9</v>
      </c>
      <c r="S38"/>
      <c r="T38"/>
      <c r="U38"/>
      <c r="V38"/>
      <c r="W38"/>
      <c r="X38"/>
      <c r="Y38"/>
      <c r="Z38"/>
      <c r="AA38"/>
    </row>
    <row r="39" spans="1:27" x14ac:dyDescent="0.25">
      <c r="A39" s="275"/>
      <c r="B39" s="109"/>
      <c r="C39" s="104"/>
      <c r="D39" s="104"/>
      <c r="E39" s="104"/>
      <c r="F39" s="110"/>
      <c r="G39" s="104"/>
      <c r="H39" s="104"/>
      <c r="I39" s="104"/>
      <c r="J39" s="104"/>
      <c r="K39" s="110"/>
      <c r="L39" s="33">
        <f>D39*K39/1000</f>
        <v>0</v>
      </c>
      <c r="M39" s="110"/>
      <c r="N39" s="33">
        <f>D39*M39/1000</f>
        <v>0</v>
      </c>
      <c r="O39" s="112"/>
      <c r="P39" s="33">
        <f>D39*O39/1000</f>
        <v>0</v>
      </c>
      <c r="Q39" s="112"/>
      <c r="R39" s="112">
        <f>D39*Q39/1000</f>
        <v>0</v>
      </c>
      <c r="S39"/>
      <c r="T39"/>
      <c r="U39"/>
      <c r="V39"/>
      <c r="W39"/>
      <c r="X39"/>
      <c r="Y39"/>
      <c r="Z39"/>
      <c r="AA39"/>
    </row>
    <row r="40" spans="1:27" x14ac:dyDescent="0.25">
      <c r="A40" s="275"/>
      <c r="B40" s="109"/>
      <c r="C40" s="104" t="s">
        <v>33</v>
      </c>
      <c r="D40" s="104"/>
      <c r="E40" s="104"/>
      <c r="F40" s="110">
        <v>50</v>
      </c>
      <c r="G40" s="35">
        <f t="shared" ref="G40:R40" si="8">SUM(G38:G39)</f>
        <v>2.15</v>
      </c>
      <c r="H40" s="35">
        <f t="shared" si="8"/>
        <v>16.05</v>
      </c>
      <c r="I40" s="35">
        <f t="shared" si="8"/>
        <v>32.5</v>
      </c>
      <c r="J40" s="35">
        <f t="shared" si="8"/>
        <v>280.5</v>
      </c>
      <c r="K40" s="35">
        <f t="shared" si="8"/>
        <v>180</v>
      </c>
      <c r="L40" s="35">
        <f t="shared" si="8"/>
        <v>9</v>
      </c>
      <c r="M40" s="35">
        <f t="shared" si="8"/>
        <v>0</v>
      </c>
      <c r="N40" s="35">
        <f t="shared" si="8"/>
        <v>0</v>
      </c>
      <c r="O40" s="35">
        <f t="shared" si="8"/>
        <v>0</v>
      </c>
      <c r="P40" s="35">
        <f t="shared" si="8"/>
        <v>0</v>
      </c>
      <c r="Q40" s="35">
        <f t="shared" si="8"/>
        <v>180</v>
      </c>
      <c r="R40" s="35">
        <f t="shared" si="8"/>
        <v>9</v>
      </c>
      <c r="S40"/>
      <c r="T40"/>
      <c r="U40"/>
      <c r="V40"/>
      <c r="W40"/>
      <c r="X40"/>
      <c r="Y40"/>
      <c r="Z40"/>
      <c r="AA40"/>
    </row>
    <row r="41" spans="1:27" x14ac:dyDescent="0.25">
      <c r="A41" s="276"/>
      <c r="B41" s="109"/>
      <c r="C41" s="104"/>
      <c r="D41" s="104"/>
      <c r="E41" s="104"/>
      <c r="F41" s="104"/>
      <c r="G41" s="35">
        <f t="shared" ref="G41:R41" si="9">G18+G26+G31+G35+G37+G40</f>
        <v>28.94</v>
      </c>
      <c r="H41" s="35">
        <f t="shared" si="9"/>
        <v>37.480000000000004</v>
      </c>
      <c r="I41" s="35">
        <f t="shared" si="9"/>
        <v>154.75</v>
      </c>
      <c r="J41" s="35">
        <f t="shared" si="9"/>
        <v>880.11</v>
      </c>
      <c r="K41" s="35">
        <f t="shared" si="9"/>
        <v>3163</v>
      </c>
      <c r="L41" s="183">
        <f t="shared" si="9"/>
        <v>61.104599999999991</v>
      </c>
      <c r="M41" s="35">
        <f t="shared" si="9"/>
        <v>2223</v>
      </c>
      <c r="N41" s="184">
        <f t="shared" si="9"/>
        <v>16.114599999999999</v>
      </c>
      <c r="O41" s="35">
        <f t="shared" si="9"/>
        <v>145</v>
      </c>
      <c r="P41" s="183">
        <f t="shared" si="9"/>
        <v>2.56</v>
      </c>
      <c r="Q41" s="35">
        <f t="shared" si="9"/>
        <v>620</v>
      </c>
      <c r="R41" s="184">
        <f t="shared" si="9"/>
        <v>40.68</v>
      </c>
      <c r="S41"/>
      <c r="T41"/>
      <c r="U41"/>
      <c r="V41"/>
      <c r="W41"/>
      <c r="X41"/>
      <c r="Y41"/>
      <c r="Z41"/>
      <c r="AA41"/>
    </row>
    <row r="42" spans="1:27" ht="12.75" customHeight="1" x14ac:dyDescent="0.25">
      <c r="A42" s="279" t="s">
        <v>59</v>
      </c>
      <c r="B42" s="280"/>
      <c r="P42" s="185"/>
      <c r="R42" s="188"/>
      <c r="S42"/>
      <c r="T42"/>
      <c r="U42"/>
      <c r="V42"/>
      <c r="W42"/>
      <c r="X42"/>
      <c r="Y42"/>
      <c r="Z42"/>
      <c r="AA42"/>
    </row>
    <row r="43" spans="1:27" x14ac:dyDescent="0.25">
      <c r="S43"/>
      <c r="T43"/>
      <c r="U43"/>
      <c r="V43"/>
      <c r="W43"/>
      <c r="X43"/>
      <c r="Y43"/>
      <c r="Z43"/>
      <c r="AA43"/>
    </row>
    <row r="44" spans="1:27" x14ac:dyDescent="0.25">
      <c r="S44"/>
      <c r="T44"/>
      <c r="U44"/>
      <c r="V44"/>
      <c r="W44"/>
      <c r="X44"/>
      <c r="Y44"/>
      <c r="Z44"/>
      <c r="AA44"/>
    </row>
    <row r="45" spans="1:27" x14ac:dyDescent="0.25">
      <c r="S45"/>
      <c r="T45"/>
      <c r="U45"/>
      <c r="V45"/>
      <c r="W45"/>
      <c r="X45"/>
      <c r="Y45"/>
      <c r="Z45"/>
      <c r="AA45"/>
    </row>
    <row r="46" spans="1:27" x14ac:dyDescent="0.25">
      <c r="S46"/>
      <c r="T46"/>
      <c r="U46"/>
      <c r="V46"/>
      <c r="W46"/>
      <c r="X46"/>
      <c r="Y46"/>
      <c r="Z46"/>
      <c r="AA46"/>
    </row>
    <row r="47" spans="1:27" x14ac:dyDescent="0.25">
      <c r="S47"/>
      <c r="T47"/>
      <c r="U47"/>
      <c r="V47"/>
      <c r="W47"/>
      <c r="X47"/>
      <c r="Y47"/>
      <c r="Z47"/>
      <c r="AA47"/>
    </row>
    <row r="48" spans="1:27" x14ac:dyDescent="0.25">
      <c r="S48"/>
      <c r="T48"/>
      <c r="U48"/>
      <c r="V48"/>
      <c r="W48"/>
      <c r="X48"/>
      <c r="Y48"/>
      <c r="Z48"/>
      <c r="AA48"/>
    </row>
    <row r="49" spans="19:27" x14ac:dyDescent="0.25">
      <c r="S49"/>
      <c r="T49"/>
      <c r="U49"/>
      <c r="V49"/>
      <c r="W49"/>
      <c r="X49"/>
      <c r="Y49"/>
      <c r="Z49"/>
      <c r="AA49"/>
    </row>
    <row r="50" spans="19:27" x14ac:dyDescent="0.25">
      <c r="S50"/>
      <c r="T50"/>
      <c r="U50"/>
      <c r="V50"/>
      <c r="W50"/>
      <c r="X50"/>
      <c r="Y50"/>
      <c r="Z50"/>
      <c r="AA50"/>
    </row>
    <row r="51" spans="19:27" x14ac:dyDescent="0.25">
      <c r="S51"/>
      <c r="T51"/>
      <c r="U51"/>
      <c r="V51"/>
      <c r="W51"/>
      <c r="X51"/>
      <c r="Y51"/>
      <c r="Z51"/>
      <c r="AA51"/>
    </row>
  </sheetData>
  <mergeCells count="23">
    <mergeCell ref="A13:A18"/>
    <mergeCell ref="A12:B12"/>
    <mergeCell ref="A42:B42"/>
    <mergeCell ref="A38:A41"/>
    <mergeCell ref="B32:B35"/>
    <mergeCell ref="A32:A35"/>
    <mergeCell ref="A28:A31"/>
    <mergeCell ref="A7:R7"/>
    <mergeCell ref="A8:R8"/>
    <mergeCell ref="A9:A11"/>
    <mergeCell ref="C9:C11"/>
    <mergeCell ref="D9:D11"/>
    <mergeCell ref="E9:E11"/>
    <mergeCell ref="F9:F11"/>
    <mergeCell ref="G9:G11"/>
    <mergeCell ref="H9:H11"/>
    <mergeCell ref="I9:I11"/>
    <mergeCell ref="J9:J11"/>
    <mergeCell ref="K9:L10"/>
    <mergeCell ref="M9:R9"/>
    <mergeCell ref="M10:N10"/>
    <mergeCell ref="O10:P10"/>
    <mergeCell ref="Q10:R1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opLeftCell="B1" workbookViewId="0">
      <selection activeCell="V15" sqref="V15"/>
    </sheetView>
  </sheetViews>
  <sheetFormatPr defaultRowHeight="13.2" x14ac:dyDescent="0.25"/>
  <cols>
    <col min="2" max="2" width="20.6640625" customWidth="1"/>
    <col min="3" max="3" width="15.5546875" customWidth="1"/>
    <col min="4" max="4" width="6" customWidth="1"/>
    <col min="5" max="5" width="4.33203125" customWidth="1"/>
    <col min="6" max="6" width="3.88671875" customWidth="1"/>
    <col min="7" max="7" width="6.109375" customWidth="1"/>
    <col min="8" max="8" width="5.109375" customWidth="1"/>
    <col min="9" max="9" width="5" customWidth="1"/>
    <col min="10" max="10" width="7.109375" customWidth="1"/>
    <col min="11" max="11" width="6.5546875" customWidth="1"/>
    <col min="12" max="12" width="5.6640625" customWidth="1"/>
    <col min="13" max="13" width="6.33203125" customWidth="1"/>
    <col min="14" max="14" width="6.44140625" customWidth="1"/>
    <col min="15" max="15" width="6.5546875" customWidth="1"/>
    <col min="16" max="16" width="5.33203125" customWidth="1"/>
    <col min="17" max="17" width="6" customWidth="1"/>
    <col min="18" max="18" width="6.33203125" customWidth="1"/>
    <col min="19" max="19" width="7.33203125" customWidth="1"/>
    <col min="20" max="20" width="6.44140625" customWidth="1"/>
  </cols>
  <sheetData>
    <row r="1" spans="1:20" s="74" customFormat="1" ht="15" customHeight="1" x14ac:dyDescent="0.25">
      <c r="A1" s="336" t="s">
        <v>34</v>
      </c>
      <c r="B1" s="13" t="s">
        <v>0</v>
      </c>
      <c r="C1" s="311" t="s">
        <v>1</v>
      </c>
      <c r="D1" s="311" t="s">
        <v>2</v>
      </c>
      <c r="E1" s="311" t="s">
        <v>3</v>
      </c>
      <c r="F1" s="311" t="s">
        <v>4</v>
      </c>
      <c r="G1" s="311" t="s">
        <v>5</v>
      </c>
      <c r="H1" s="311" t="s">
        <v>6</v>
      </c>
      <c r="I1" s="311" t="s">
        <v>7</v>
      </c>
      <c r="J1" s="311" t="s">
        <v>8</v>
      </c>
      <c r="K1" s="311" t="s">
        <v>52</v>
      </c>
      <c r="L1" s="311"/>
      <c r="M1" s="310" t="s">
        <v>53</v>
      </c>
      <c r="N1" s="310"/>
      <c r="O1" s="310"/>
      <c r="P1" s="310"/>
      <c r="Q1" s="310"/>
      <c r="R1" s="310"/>
      <c r="S1" s="152"/>
      <c r="T1" s="152"/>
    </row>
    <row r="2" spans="1:20" s="74" customFormat="1" ht="64.5" customHeight="1" x14ac:dyDescent="0.25">
      <c r="A2" s="337"/>
      <c r="B2" s="13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0" t="s">
        <v>54</v>
      </c>
      <c r="N2" s="310"/>
      <c r="O2" s="311" t="s">
        <v>55</v>
      </c>
      <c r="P2" s="311"/>
      <c r="Q2" s="311" t="s">
        <v>56</v>
      </c>
      <c r="R2" s="311"/>
      <c r="S2" s="135"/>
      <c r="T2" s="135"/>
    </row>
    <row r="3" spans="1:20" s="74" customFormat="1" ht="33.75" customHeight="1" x14ac:dyDescent="0.25">
      <c r="A3" s="338"/>
      <c r="B3" s="13" t="s">
        <v>100</v>
      </c>
      <c r="C3" s="311"/>
      <c r="D3" s="311"/>
      <c r="E3" s="311"/>
      <c r="F3" s="311"/>
      <c r="G3" s="311"/>
      <c r="H3" s="311"/>
      <c r="I3" s="311"/>
      <c r="J3" s="311"/>
      <c r="K3" s="151" t="s">
        <v>35</v>
      </c>
      <c r="L3" s="153" t="s">
        <v>57</v>
      </c>
      <c r="M3" s="151" t="s">
        <v>35</v>
      </c>
      <c r="N3" s="153" t="s">
        <v>57</v>
      </c>
      <c r="O3" s="151" t="s">
        <v>35</v>
      </c>
      <c r="P3" s="154" t="s">
        <v>57</v>
      </c>
      <c r="Q3" s="151" t="s">
        <v>35</v>
      </c>
      <c r="R3" s="153" t="s">
        <v>57</v>
      </c>
      <c r="S3" s="135"/>
      <c r="T3" s="135"/>
    </row>
    <row r="4" spans="1:20" ht="24.75" customHeight="1" x14ac:dyDescent="0.25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s="30" customFormat="1" ht="15" customHeight="1" x14ac:dyDescent="0.25">
      <c r="A5" s="333" t="s">
        <v>40</v>
      </c>
      <c r="B5" s="252" t="s">
        <v>172</v>
      </c>
      <c r="C5" s="251" t="s">
        <v>173</v>
      </c>
      <c r="D5" s="104">
        <v>60</v>
      </c>
      <c r="E5" s="104">
        <v>60</v>
      </c>
      <c r="F5" s="110"/>
      <c r="G5" s="39">
        <v>1.1000000000000001</v>
      </c>
      <c r="H5" s="39"/>
      <c r="I5" s="110">
        <v>5.43</v>
      </c>
      <c r="J5" s="110">
        <v>28.9</v>
      </c>
      <c r="K5" s="112">
        <v>137</v>
      </c>
      <c r="L5" s="62">
        <f>D5*K5/1000</f>
        <v>8.2200000000000006</v>
      </c>
      <c r="M5" s="112"/>
      <c r="N5" s="62">
        <f>D5*M5/1000</f>
        <v>0</v>
      </c>
      <c r="O5" s="112">
        <v>20</v>
      </c>
      <c r="P5" s="62">
        <f>D5*O5/1000</f>
        <v>1.2</v>
      </c>
      <c r="Q5" s="112"/>
      <c r="R5" s="61">
        <f>D5*Q5/1000</f>
        <v>0</v>
      </c>
      <c r="S5" s="109"/>
      <c r="T5" s="109"/>
    </row>
    <row r="6" spans="1:20" s="30" customFormat="1" ht="15" customHeight="1" x14ac:dyDescent="0.25">
      <c r="A6" s="334"/>
      <c r="B6" s="109"/>
      <c r="C6" s="104" t="s">
        <v>33</v>
      </c>
      <c r="D6" s="104"/>
      <c r="E6" s="104"/>
      <c r="F6" s="110">
        <v>60</v>
      </c>
      <c r="G6" s="40">
        <f t="shared" ref="G6:R6" si="0">SUM(G5:G5)</f>
        <v>1.1000000000000001</v>
      </c>
      <c r="H6" s="40">
        <f t="shared" si="0"/>
        <v>0</v>
      </c>
      <c r="I6" s="40">
        <f t="shared" si="0"/>
        <v>5.43</v>
      </c>
      <c r="J6" s="40">
        <f t="shared" si="0"/>
        <v>28.9</v>
      </c>
      <c r="K6" s="40">
        <f t="shared" si="0"/>
        <v>137</v>
      </c>
      <c r="L6" s="40">
        <f t="shared" si="0"/>
        <v>8.2200000000000006</v>
      </c>
      <c r="M6" s="40">
        <f t="shared" si="0"/>
        <v>0</v>
      </c>
      <c r="N6" s="40">
        <f t="shared" si="0"/>
        <v>0</v>
      </c>
      <c r="O6" s="40">
        <f t="shared" si="0"/>
        <v>20</v>
      </c>
      <c r="P6" s="40">
        <f t="shared" si="0"/>
        <v>1.2</v>
      </c>
      <c r="Q6" s="40">
        <f t="shared" si="0"/>
        <v>0</v>
      </c>
      <c r="R6" s="40">
        <f t="shared" si="0"/>
        <v>0</v>
      </c>
      <c r="S6" s="109"/>
      <c r="T6" s="109"/>
    </row>
    <row r="7" spans="1:20" s="30" customFormat="1" ht="13.5" customHeight="1" x14ac:dyDescent="0.25">
      <c r="A7" s="334"/>
      <c r="B7" s="45"/>
      <c r="C7" s="112"/>
      <c r="D7" s="25"/>
      <c r="E7" s="25"/>
      <c r="F7" s="26"/>
      <c r="G7" s="28"/>
      <c r="H7" s="28"/>
      <c r="I7" s="28"/>
      <c r="J7" s="28"/>
      <c r="K7" s="28"/>
      <c r="L7" s="62">
        <f t="shared" ref="L7:L12" si="1">D7*K7/1000</f>
        <v>0</v>
      </c>
      <c r="M7" s="28"/>
      <c r="N7" s="62">
        <f t="shared" ref="N7:N12" si="2">D7*M7/1000</f>
        <v>0</v>
      </c>
      <c r="O7" s="39"/>
      <c r="P7" s="62">
        <f t="shared" ref="P7:P12" si="3">D7*O7/1000</f>
        <v>0</v>
      </c>
      <c r="Q7" s="39"/>
      <c r="R7" s="61">
        <f t="shared" ref="R7:R12" si="4">D7*Q7/1000</f>
        <v>0</v>
      </c>
      <c r="S7" s="45"/>
      <c r="T7" s="45"/>
    </row>
    <row r="8" spans="1:20" s="30" customFormat="1" ht="15" customHeight="1" x14ac:dyDescent="0.25">
      <c r="A8" s="335"/>
      <c r="B8" s="57" t="s">
        <v>148</v>
      </c>
      <c r="C8" s="29" t="s">
        <v>110</v>
      </c>
      <c r="D8" s="42">
        <v>100</v>
      </c>
      <c r="E8" s="42">
        <v>50</v>
      </c>
      <c r="F8" s="29"/>
      <c r="G8" s="43">
        <v>27.4</v>
      </c>
      <c r="H8" s="43">
        <v>5.24</v>
      </c>
      <c r="I8" s="43">
        <v>0</v>
      </c>
      <c r="J8" s="43">
        <v>110</v>
      </c>
      <c r="K8" s="43">
        <v>170</v>
      </c>
      <c r="L8" s="62">
        <f t="shared" si="1"/>
        <v>17</v>
      </c>
      <c r="M8" s="43"/>
      <c r="N8" s="62">
        <f t="shared" si="2"/>
        <v>0</v>
      </c>
      <c r="O8" s="39"/>
      <c r="P8" s="62">
        <f t="shared" si="3"/>
        <v>0</v>
      </c>
      <c r="Q8" s="39">
        <v>170</v>
      </c>
      <c r="R8" s="61">
        <f t="shared" si="4"/>
        <v>17</v>
      </c>
      <c r="S8" s="57"/>
      <c r="T8" s="57"/>
    </row>
    <row r="9" spans="1:20" s="30" customFormat="1" ht="15" customHeight="1" x14ac:dyDescent="0.25">
      <c r="A9" s="107"/>
      <c r="B9" s="130"/>
      <c r="C9" s="29" t="s">
        <v>14</v>
      </c>
      <c r="D9" s="42">
        <v>2</v>
      </c>
      <c r="E9" s="42">
        <v>2</v>
      </c>
      <c r="F9" s="29"/>
      <c r="G9" s="43"/>
      <c r="H9" s="43">
        <v>5.99</v>
      </c>
      <c r="I9" s="43">
        <v>0</v>
      </c>
      <c r="J9" s="43">
        <v>53.94</v>
      </c>
      <c r="K9" s="43">
        <v>140</v>
      </c>
      <c r="L9" s="62">
        <f t="shared" si="1"/>
        <v>0.28000000000000003</v>
      </c>
      <c r="M9" s="43">
        <v>140</v>
      </c>
      <c r="N9" s="62">
        <f t="shared" si="2"/>
        <v>0.28000000000000003</v>
      </c>
      <c r="O9" s="39"/>
      <c r="P9" s="62">
        <f t="shared" si="3"/>
        <v>0</v>
      </c>
      <c r="Q9" s="39"/>
      <c r="R9" s="61">
        <f t="shared" si="4"/>
        <v>0</v>
      </c>
      <c r="S9" s="130"/>
      <c r="T9" s="130"/>
    </row>
    <row r="10" spans="1:20" s="30" customFormat="1" ht="15" customHeight="1" x14ac:dyDescent="0.25">
      <c r="A10" s="107"/>
      <c r="B10" s="109"/>
      <c r="C10" s="29" t="s">
        <v>75</v>
      </c>
      <c r="D10" s="42">
        <v>4</v>
      </c>
      <c r="E10" s="42">
        <v>4</v>
      </c>
      <c r="F10" s="29"/>
      <c r="G10" s="43">
        <v>0.62</v>
      </c>
      <c r="H10" s="43">
        <v>0.06</v>
      </c>
      <c r="I10" s="43">
        <v>4.13</v>
      </c>
      <c r="J10" s="43">
        <v>20.04</v>
      </c>
      <c r="K10" s="43">
        <v>40</v>
      </c>
      <c r="L10" s="62">
        <f t="shared" si="1"/>
        <v>0.16</v>
      </c>
      <c r="M10" s="43">
        <v>40</v>
      </c>
      <c r="N10" s="62">
        <f t="shared" si="2"/>
        <v>0.16</v>
      </c>
      <c r="O10" s="39"/>
      <c r="P10" s="62">
        <f t="shared" si="3"/>
        <v>0</v>
      </c>
      <c r="Q10" s="39"/>
      <c r="R10" s="61">
        <f t="shared" si="4"/>
        <v>0</v>
      </c>
      <c r="S10" s="109"/>
      <c r="T10" s="109"/>
    </row>
    <row r="11" spans="1:20" s="30" customFormat="1" ht="15" customHeight="1" x14ac:dyDescent="0.25">
      <c r="A11" s="107"/>
      <c r="B11" s="109"/>
      <c r="C11" s="29" t="s">
        <v>10</v>
      </c>
      <c r="D11" s="42">
        <v>1</v>
      </c>
      <c r="E11" s="42">
        <v>1</v>
      </c>
      <c r="F11" s="29"/>
      <c r="G11" s="43"/>
      <c r="H11" s="43"/>
      <c r="I11" s="43"/>
      <c r="J11" s="43"/>
      <c r="K11" s="43">
        <v>16</v>
      </c>
      <c r="L11" s="62">
        <f t="shared" si="1"/>
        <v>1.6E-2</v>
      </c>
      <c r="M11" s="43">
        <v>16</v>
      </c>
      <c r="N11" s="62">
        <f t="shared" si="2"/>
        <v>1.6E-2</v>
      </c>
      <c r="O11" s="39"/>
      <c r="P11" s="62">
        <f t="shared" si="3"/>
        <v>0</v>
      </c>
      <c r="Q11" s="39"/>
      <c r="R11" s="61">
        <f t="shared" si="4"/>
        <v>0</v>
      </c>
      <c r="S11" s="109"/>
      <c r="T11" s="109"/>
    </row>
    <row r="12" spans="1:20" s="30" customFormat="1" ht="15" customHeight="1" x14ac:dyDescent="0.25">
      <c r="A12" s="107"/>
      <c r="B12" s="109"/>
      <c r="C12" s="29" t="s">
        <v>73</v>
      </c>
      <c r="D12" s="42">
        <v>12.5</v>
      </c>
      <c r="E12" s="42">
        <v>13</v>
      </c>
      <c r="F12" s="29"/>
      <c r="G12" s="43"/>
      <c r="H12" s="43"/>
      <c r="I12" s="43"/>
      <c r="J12" s="43"/>
      <c r="K12" s="43">
        <v>800</v>
      </c>
      <c r="L12" s="62">
        <f t="shared" si="1"/>
        <v>10</v>
      </c>
      <c r="M12" s="43"/>
      <c r="N12" s="62">
        <f t="shared" si="2"/>
        <v>0</v>
      </c>
      <c r="O12" s="39"/>
      <c r="P12" s="62">
        <f t="shared" si="3"/>
        <v>0</v>
      </c>
      <c r="Q12" s="39">
        <v>800</v>
      </c>
      <c r="R12" s="61">
        <f t="shared" si="4"/>
        <v>10</v>
      </c>
      <c r="S12" s="109"/>
      <c r="T12" s="109"/>
    </row>
    <row r="13" spans="1:20" s="30" customFormat="1" ht="15" customHeight="1" x14ac:dyDescent="0.25">
      <c r="A13" s="107"/>
      <c r="B13" s="109"/>
      <c r="C13" s="29"/>
      <c r="D13" s="27"/>
      <c r="E13" s="27"/>
      <c r="F13" s="26" t="s">
        <v>77</v>
      </c>
      <c r="G13" s="59">
        <f>SUM(G8:G12)</f>
        <v>28.02</v>
      </c>
      <c r="H13" s="59">
        <f t="shared" ref="H13:R13" si="5">SUM(H8:H12)</f>
        <v>11.290000000000001</v>
      </c>
      <c r="I13" s="59">
        <f t="shared" si="5"/>
        <v>4.13</v>
      </c>
      <c r="J13" s="59">
        <f t="shared" si="5"/>
        <v>183.98</v>
      </c>
      <c r="K13" s="59">
        <f t="shared" si="5"/>
        <v>1166</v>
      </c>
      <c r="L13" s="59">
        <f t="shared" si="5"/>
        <v>27.456</v>
      </c>
      <c r="M13" s="59"/>
      <c r="N13" s="59">
        <f t="shared" si="5"/>
        <v>0.45600000000000007</v>
      </c>
      <c r="O13" s="59"/>
      <c r="P13" s="59">
        <f t="shared" si="5"/>
        <v>0</v>
      </c>
      <c r="Q13" s="59"/>
      <c r="R13" s="59">
        <f t="shared" si="5"/>
        <v>27</v>
      </c>
      <c r="S13" s="109"/>
      <c r="T13" s="109"/>
    </row>
    <row r="14" spans="1:20" s="30" customFormat="1" ht="15" customHeight="1" x14ac:dyDescent="0.25">
      <c r="A14" s="107"/>
      <c r="B14" s="212" t="s">
        <v>81</v>
      </c>
      <c r="C14" s="208" t="s">
        <v>149</v>
      </c>
      <c r="D14" s="104">
        <v>53</v>
      </c>
      <c r="E14" s="104">
        <v>53</v>
      </c>
      <c r="F14" s="110"/>
      <c r="G14" s="110">
        <v>5.9</v>
      </c>
      <c r="H14" s="110">
        <v>1.65</v>
      </c>
      <c r="I14" s="110">
        <v>30.95</v>
      </c>
      <c r="J14" s="110">
        <v>167.5</v>
      </c>
      <c r="K14" s="110">
        <v>50</v>
      </c>
      <c r="L14" s="62">
        <f>D14*K14/1000</f>
        <v>2.65</v>
      </c>
      <c r="M14" s="110"/>
      <c r="N14" s="62">
        <f>D14*M14/1000</f>
        <v>0</v>
      </c>
      <c r="O14" s="112"/>
      <c r="P14" s="62">
        <f>D14*O14/1000</f>
        <v>0</v>
      </c>
      <c r="Q14" s="112">
        <v>50</v>
      </c>
      <c r="R14" s="61">
        <f>D14*Q14/1000</f>
        <v>2.65</v>
      </c>
      <c r="S14" s="109"/>
      <c r="T14" s="109"/>
    </row>
    <row r="15" spans="1:20" s="41" customFormat="1" ht="15" customHeight="1" x14ac:dyDescent="0.25">
      <c r="A15" s="158"/>
      <c r="B15" s="109"/>
      <c r="C15" s="104" t="s">
        <v>11</v>
      </c>
      <c r="D15" s="104">
        <v>5</v>
      </c>
      <c r="E15" s="104">
        <v>5</v>
      </c>
      <c r="F15" s="110"/>
      <c r="G15" s="110">
        <v>0.04</v>
      </c>
      <c r="H15" s="110">
        <v>3.6</v>
      </c>
      <c r="I15" s="110">
        <v>0.06</v>
      </c>
      <c r="J15" s="110">
        <v>33.049999999999997</v>
      </c>
      <c r="K15" s="110">
        <v>625</v>
      </c>
      <c r="L15" s="62">
        <f>D15*K15/1000</f>
        <v>3.125</v>
      </c>
      <c r="M15" s="110">
        <v>625</v>
      </c>
      <c r="N15" s="62">
        <f>D15*M15/1000</f>
        <v>3.125</v>
      </c>
      <c r="O15" s="112"/>
      <c r="P15" s="62">
        <f>D15*O15/1000</f>
        <v>0</v>
      </c>
      <c r="Q15" s="112"/>
      <c r="R15" s="61">
        <f>D15*Q15/1000</f>
        <v>0</v>
      </c>
      <c r="S15" s="109"/>
      <c r="T15" s="109"/>
    </row>
    <row r="16" spans="1:20" s="30" customFormat="1" ht="15" customHeight="1" x14ac:dyDescent="0.25">
      <c r="A16" s="333" t="s">
        <v>15</v>
      </c>
      <c r="B16" s="109"/>
      <c r="C16" s="104" t="s">
        <v>10</v>
      </c>
      <c r="D16" s="104">
        <v>1</v>
      </c>
      <c r="E16" s="104">
        <v>1</v>
      </c>
      <c r="F16" s="110"/>
      <c r="G16" s="110" t="s">
        <v>12</v>
      </c>
      <c r="H16" s="110" t="s">
        <v>12</v>
      </c>
      <c r="I16" s="110"/>
      <c r="J16" s="110"/>
      <c r="K16" s="110">
        <v>16</v>
      </c>
      <c r="L16" s="62">
        <f>D16*K16/1000</f>
        <v>1.6E-2</v>
      </c>
      <c r="M16" s="110">
        <v>16</v>
      </c>
      <c r="N16" s="62">
        <f>D16*M16/1000</f>
        <v>1.6E-2</v>
      </c>
      <c r="O16" s="112"/>
      <c r="P16" s="62">
        <f>D16*O16/1000</f>
        <v>0</v>
      </c>
      <c r="Q16" s="112"/>
      <c r="R16" s="61">
        <f>D16*Q16/1000</f>
        <v>0</v>
      </c>
      <c r="S16" s="109"/>
      <c r="T16" s="109"/>
    </row>
    <row r="17" spans="1:20" s="30" customFormat="1" ht="15" customHeight="1" x14ac:dyDescent="0.25">
      <c r="A17" s="334"/>
      <c r="B17" s="109"/>
      <c r="C17" s="104" t="s">
        <v>33</v>
      </c>
      <c r="D17" s="104"/>
      <c r="E17" s="104"/>
      <c r="F17" s="110">
        <v>150</v>
      </c>
      <c r="G17" s="36">
        <f>SUM(G14:G16)</f>
        <v>5.94</v>
      </c>
      <c r="H17" s="36">
        <f t="shared" ref="H17:R17" si="6">SUM(H14:H16)</f>
        <v>5.25</v>
      </c>
      <c r="I17" s="36">
        <f t="shared" si="6"/>
        <v>31.009999999999998</v>
      </c>
      <c r="J17" s="36">
        <f t="shared" si="6"/>
        <v>200.55</v>
      </c>
      <c r="K17" s="36">
        <f t="shared" si="6"/>
        <v>691</v>
      </c>
      <c r="L17" s="36">
        <f t="shared" si="6"/>
        <v>5.7910000000000004</v>
      </c>
      <c r="M17" s="36">
        <f t="shared" si="6"/>
        <v>641</v>
      </c>
      <c r="N17" s="36">
        <f t="shared" si="6"/>
        <v>3.141</v>
      </c>
      <c r="O17" s="36">
        <f t="shared" si="6"/>
        <v>0</v>
      </c>
      <c r="P17" s="36">
        <f t="shared" si="6"/>
        <v>0</v>
      </c>
      <c r="Q17" s="36">
        <f t="shared" si="6"/>
        <v>50</v>
      </c>
      <c r="R17" s="36">
        <f t="shared" si="6"/>
        <v>2.65</v>
      </c>
      <c r="S17" s="109"/>
      <c r="T17" s="109"/>
    </row>
    <row r="18" spans="1:20" s="77" customFormat="1" ht="15" customHeight="1" x14ac:dyDescent="0.25">
      <c r="A18" s="83"/>
      <c r="B18" s="81"/>
      <c r="C18" s="78"/>
      <c r="D18" s="79"/>
      <c r="E18" s="79"/>
      <c r="F18" s="80"/>
      <c r="G18" s="82" t="e">
        <f>SUM(#REF!)</f>
        <v>#REF!</v>
      </c>
      <c r="H18" s="82" t="e">
        <f>SUM(#REF!)</f>
        <v>#REF!</v>
      </c>
      <c r="I18" s="82" t="e">
        <f>SUM(#REF!)</f>
        <v>#REF!</v>
      </c>
      <c r="J18" s="82" t="e">
        <f>SUM(#REF!)</f>
        <v>#REF!</v>
      </c>
      <c r="K18" s="82" t="e">
        <f>SUM(#REF!)</f>
        <v>#REF!</v>
      </c>
      <c r="L18" s="82" t="e">
        <f>SUM(#REF!)</f>
        <v>#REF!</v>
      </c>
      <c r="M18" s="82" t="e">
        <f>SUM(#REF!)</f>
        <v>#REF!</v>
      </c>
      <c r="N18" s="82" t="e">
        <f>SUM(#REF!)</f>
        <v>#REF!</v>
      </c>
      <c r="O18" s="82" t="e">
        <f>SUM(#REF!)</f>
        <v>#REF!</v>
      </c>
      <c r="P18" s="82" t="e">
        <f>SUM(#REF!)</f>
        <v>#REF!</v>
      </c>
      <c r="Q18" s="82" t="e">
        <f>SUM(#REF!)</f>
        <v>#REF!</v>
      </c>
      <c r="R18" s="82" t="e">
        <f>SUM(#REF!)</f>
        <v>#REF!</v>
      </c>
      <c r="S18" s="81"/>
      <c r="T18" s="81"/>
    </row>
    <row r="19" spans="1:20" s="77" customFormat="1" ht="26.4" x14ac:dyDescent="0.25">
      <c r="A19" s="83"/>
      <c r="B19" s="212" t="s">
        <v>150</v>
      </c>
      <c r="C19" s="208" t="s">
        <v>151</v>
      </c>
      <c r="D19" s="104">
        <v>5</v>
      </c>
      <c r="E19" s="104">
        <v>5</v>
      </c>
      <c r="F19" s="112"/>
      <c r="G19" s="110"/>
      <c r="H19" s="110" t="s">
        <v>12</v>
      </c>
      <c r="I19" s="110" t="s">
        <v>12</v>
      </c>
      <c r="J19" s="110" t="s">
        <v>12</v>
      </c>
      <c r="K19" s="110">
        <v>500</v>
      </c>
      <c r="L19" s="62">
        <f>D19*K19/1000</f>
        <v>2.5</v>
      </c>
      <c r="M19" s="110">
        <v>500</v>
      </c>
      <c r="N19" s="62">
        <f>D19*M19/1000</f>
        <v>2.5</v>
      </c>
      <c r="O19" s="112"/>
      <c r="P19" s="62">
        <f>D19*O19/1000</f>
        <v>0</v>
      </c>
      <c r="Q19" s="112"/>
      <c r="R19" s="61">
        <f>D19*Q19/1000</f>
        <v>0</v>
      </c>
      <c r="S19" s="109"/>
      <c r="T19" s="109"/>
    </row>
    <row r="20" spans="1:20" s="77" customFormat="1" ht="13.8" x14ac:dyDescent="0.25">
      <c r="A20" s="83"/>
      <c r="B20" s="247"/>
      <c r="C20" s="246" t="s">
        <v>165</v>
      </c>
      <c r="D20" s="246">
        <v>100</v>
      </c>
      <c r="E20" s="246">
        <v>100</v>
      </c>
      <c r="F20" s="245"/>
      <c r="G20" s="244">
        <v>2.85</v>
      </c>
      <c r="H20" s="244">
        <v>3.2</v>
      </c>
      <c r="I20" s="244">
        <v>4.7300000000000004</v>
      </c>
      <c r="J20" s="244">
        <v>58</v>
      </c>
      <c r="K20" s="244">
        <v>65</v>
      </c>
      <c r="L20" s="62">
        <v>6.5</v>
      </c>
      <c r="M20" s="244"/>
      <c r="N20" s="62"/>
      <c r="O20" s="245"/>
      <c r="P20" s="62"/>
      <c r="Q20" s="245"/>
      <c r="R20" s="61"/>
      <c r="S20" s="247"/>
      <c r="T20" s="247"/>
    </row>
    <row r="21" spans="1:20" s="77" customFormat="1" ht="13.8" x14ac:dyDescent="0.25">
      <c r="A21" s="83"/>
      <c r="B21" s="109"/>
      <c r="C21" s="104" t="s">
        <v>9</v>
      </c>
      <c r="D21" s="104">
        <v>20</v>
      </c>
      <c r="E21" s="104">
        <v>20</v>
      </c>
      <c r="F21" s="112"/>
      <c r="G21" s="110">
        <v>0</v>
      </c>
      <c r="H21" s="110" t="s">
        <v>12</v>
      </c>
      <c r="I21" s="110">
        <v>14.9</v>
      </c>
      <c r="J21" s="110">
        <v>56.8</v>
      </c>
      <c r="K21" s="110">
        <v>80</v>
      </c>
      <c r="L21" s="62">
        <f>D21*K21/1000</f>
        <v>1.6</v>
      </c>
      <c r="M21" s="110">
        <v>80</v>
      </c>
      <c r="N21" s="62">
        <f>D21*M21/1000</f>
        <v>1.6</v>
      </c>
      <c r="O21" s="112"/>
      <c r="P21" s="62">
        <f>D21*O21/1000</f>
        <v>0</v>
      </c>
      <c r="Q21" s="112"/>
      <c r="R21" s="61">
        <f>D21*Q21/1000</f>
        <v>0</v>
      </c>
      <c r="S21" s="109"/>
      <c r="T21" s="109"/>
    </row>
    <row r="22" spans="1:20" s="30" customFormat="1" ht="15" customHeight="1" x14ac:dyDescent="0.25">
      <c r="A22" s="159">
        <v>944</v>
      </c>
      <c r="B22" s="109"/>
      <c r="C22" s="104" t="s">
        <v>33</v>
      </c>
      <c r="D22" s="104"/>
      <c r="E22" s="104"/>
      <c r="F22" s="110">
        <v>200</v>
      </c>
      <c r="G22" s="36">
        <f>SUM(G19:G21)</f>
        <v>2.85</v>
      </c>
      <c r="H22" s="36"/>
      <c r="I22" s="36"/>
      <c r="J22" s="36"/>
      <c r="K22" s="36"/>
      <c r="L22" s="36"/>
      <c r="M22" s="36"/>
      <c r="N22" s="36"/>
      <c r="O22" s="36"/>
      <c r="P22" s="36">
        <f t="shared" ref="P22:R22" si="7">SUM(P19:P21)</f>
        <v>0</v>
      </c>
      <c r="Q22" s="36">
        <f t="shared" si="7"/>
        <v>0</v>
      </c>
      <c r="R22" s="36">
        <f t="shared" si="7"/>
        <v>0</v>
      </c>
      <c r="S22" s="109"/>
      <c r="T22" s="109"/>
    </row>
    <row r="23" spans="1:20" s="30" customFormat="1" ht="15" customHeight="1" x14ac:dyDescent="0.25">
      <c r="A23" s="159"/>
      <c r="B23" s="212"/>
      <c r="C23" s="208" t="s">
        <v>26</v>
      </c>
      <c r="D23" s="208">
        <v>20</v>
      </c>
      <c r="E23" s="208">
        <v>20</v>
      </c>
      <c r="F23" s="204">
        <v>20</v>
      </c>
      <c r="G23" s="36">
        <v>6.96</v>
      </c>
      <c r="H23" s="36">
        <v>1.2</v>
      </c>
      <c r="I23" s="36">
        <v>46</v>
      </c>
      <c r="J23" s="36">
        <v>167.2</v>
      </c>
      <c r="K23" s="36">
        <v>51</v>
      </c>
      <c r="L23" s="36">
        <v>1.02</v>
      </c>
      <c r="M23" s="36">
        <v>51</v>
      </c>
      <c r="N23" s="36">
        <v>1.02</v>
      </c>
      <c r="O23" s="36"/>
      <c r="P23" s="36"/>
      <c r="Q23" s="36"/>
      <c r="R23" s="36"/>
      <c r="S23" s="212"/>
      <c r="T23" s="212"/>
    </row>
    <row r="24" spans="1:20" s="30" customFormat="1" ht="15" customHeight="1" x14ac:dyDescent="0.25">
      <c r="A24" s="159"/>
      <c r="B24" s="109" t="s">
        <v>36</v>
      </c>
      <c r="C24" s="104" t="s">
        <v>26</v>
      </c>
      <c r="D24" s="104">
        <v>30</v>
      </c>
      <c r="E24" s="104">
        <v>30</v>
      </c>
      <c r="F24" s="110">
        <v>30</v>
      </c>
      <c r="G24" s="104">
        <v>6.96</v>
      </c>
      <c r="H24" s="104">
        <v>1.2</v>
      </c>
      <c r="I24" s="104">
        <v>46</v>
      </c>
      <c r="J24" s="104">
        <v>167.2</v>
      </c>
      <c r="K24" s="110">
        <v>60</v>
      </c>
      <c r="L24" s="62">
        <f>D24*K24/1000</f>
        <v>1.8</v>
      </c>
      <c r="M24" s="110">
        <v>60</v>
      </c>
      <c r="N24" s="62">
        <f>D24*M24/1000</f>
        <v>1.8</v>
      </c>
      <c r="O24" s="33"/>
      <c r="P24" s="62">
        <f>D24*O24/1000</f>
        <v>0</v>
      </c>
      <c r="Q24" s="33"/>
      <c r="R24" s="61">
        <f>D24*Q24/1000</f>
        <v>0</v>
      </c>
      <c r="S24" s="109"/>
      <c r="T24" s="109"/>
    </row>
    <row r="25" spans="1:20" s="30" customFormat="1" ht="15" customHeight="1" x14ac:dyDescent="0.25">
      <c r="A25" s="159"/>
      <c r="B25" s="109" t="s">
        <v>59</v>
      </c>
      <c r="C25" s="29"/>
      <c r="D25" s="27"/>
      <c r="E25" s="27"/>
      <c r="F25" s="26"/>
      <c r="G25" s="87" t="e">
        <f t="shared" ref="G25:R25" si="8">G24+G22+G18+G17+G13+G6</f>
        <v>#REF!</v>
      </c>
      <c r="H25" s="87" t="e">
        <f t="shared" si="8"/>
        <v>#REF!</v>
      </c>
      <c r="I25" s="87" t="e">
        <f t="shared" si="8"/>
        <v>#REF!</v>
      </c>
      <c r="J25" s="87" t="e">
        <f t="shared" si="8"/>
        <v>#REF!</v>
      </c>
      <c r="K25" s="87" t="e">
        <f t="shared" si="8"/>
        <v>#REF!</v>
      </c>
      <c r="L25" s="169" t="e">
        <f t="shared" si="8"/>
        <v>#REF!</v>
      </c>
      <c r="M25" s="87" t="e">
        <f t="shared" si="8"/>
        <v>#REF!</v>
      </c>
      <c r="N25" s="170" t="e">
        <f t="shared" si="8"/>
        <v>#REF!</v>
      </c>
      <c r="O25" s="87" t="e">
        <f t="shared" si="8"/>
        <v>#REF!</v>
      </c>
      <c r="P25" s="169" t="e">
        <f t="shared" si="8"/>
        <v>#REF!</v>
      </c>
      <c r="Q25" s="87" t="e">
        <f t="shared" si="8"/>
        <v>#REF!</v>
      </c>
      <c r="R25" s="170" t="e">
        <f t="shared" si="8"/>
        <v>#REF!</v>
      </c>
      <c r="S25" s="109"/>
      <c r="T25" s="109"/>
    </row>
    <row r="26" spans="1:20" s="30" customFormat="1" ht="15" customHeight="1" x14ac:dyDescent="0.25">
      <c r="A26" s="7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20" s="41" customFormat="1" ht="15" customHeight="1" x14ac:dyDescent="0.25">
      <c r="A27" s="86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</sheetData>
  <mergeCells count="16">
    <mergeCell ref="J1:J3"/>
    <mergeCell ref="A5:A8"/>
    <mergeCell ref="A16:A17"/>
    <mergeCell ref="A1:A3"/>
    <mergeCell ref="C1:C3"/>
    <mergeCell ref="D1:D3"/>
    <mergeCell ref="E1:E3"/>
    <mergeCell ref="F1:F3"/>
    <mergeCell ref="G1:G3"/>
    <mergeCell ref="H1:H3"/>
    <mergeCell ref="I1:I3"/>
    <mergeCell ref="K1:L2"/>
    <mergeCell ref="M1:R1"/>
    <mergeCell ref="M2:N2"/>
    <mergeCell ref="O2:P2"/>
    <mergeCell ref="Q2:R2"/>
  </mergeCells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opLeftCell="A7" workbookViewId="0">
      <selection activeCell="H15" sqref="H15"/>
    </sheetView>
  </sheetViews>
  <sheetFormatPr defaultRowHeight="13.2" x14ac:dyDescent="0.25"/>
  <cols>
    <col min="1" max="1" width="4.44140625" customWidth="1"/>
    <col min="2" max="2" width="14.109375" customWidth="1"/>
    <col min="4" max="4" width="5.6640625" customWidth="1"/>
    <col min="5" max="5" width="4.5546875" customWidth="1"/>
    <col min="6" max="6" width="3.88671875" customWidth="1"/>
    <col min="7" max="7" width="6.109375" customWidth="1"/>
    <col min="8" max="8" width="5.6640625" customWidth="1"/>
    <col min="9" max="9" width="6.5546875" customWidth="1"/>
    <col min="10" max="10" width="7.44140625" customWidth="1"/>
    <col min="11" max="11" width="7.109375" customWidth="1"/>
    <col min="12" max="12" width="10.109375" customWidth="1"/>
    <col min="13" max="13" width="6.5546875" bestFit="1" customWidth="1"/>
    <col min="14" max="14" width="7.6640625" customWidth="1"/>
    <col min="15" max="15" width="5.109375" customWidth="1"/>
    <col min="16" max="16" width="6.44140625" customWidth="1"/>
    <col min="17" max="17" width="6.33203125" customWidth="1"/>
    <col min="18" max="18" width="9.109375" customWidth="1"/>
    <col min="19" max="19" width="7" customWidth="1"/>
    <col min="20" max="20" width="7.109375" customWidth="1"/>
  </cols>
  <sheetData>
    <row r="1" spans="1:20" ht="17.25" customHeight="1" x14ac:dyDescent="0.25">
      <c r="A1" s="339" t="s">
        <v>34</v>
      </c>
      <c r="B1" s="311" t="s">
        <v>0</v>
      </c>
      <c r="C1" s="311" t="s">
        <v>1</v>
      </c>
      <c r="D1" s="311" t="s">
        <v>2</v>
      </c>
      <c r="E1" s="311" t="s">
        <v>3</v>
      </c>
      <c r="F1" s="311" t="s">
        <v>4</v>
      </c>
      <c r="G1" s="311" t="s">
        <v>5</v>
      </c>
      <c r="H1" s="311" t="s">
        <v>6</v>
      </c>
      <c r="I1" s="311" t="s">
        <v>7</v>
      </c>
      <c r="J1" s="311" t="s">
        <v>8</v>
      </c>
      <c r="K1" s="311" t="s">
        <v>52</v>
      </c>
      <c r="L1" s="311"/>
      <c r="M1" s="310" t="s">
        <v>53</v>
      </c>
      <c r="N1" s="310"/>
      <c r="O1" s="310"/>
      <c r="P1" s="310"/>
      <c r="Q1" s="310"/>
      <c r="R1" s="310"/>
      <c r="S1" s="152"/>
      <c r="T1" s="139"/>
    </row>
    <row r="2" spans="1:20" ht="56.25" customHeight="1" x14ac:dyDescent="0.25">
      <c r="A2" s="339"/>
      <c r="B2" s="340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0" t="s">
        <v>54</v>
      </c>
      <c r="N2" s="310"/>
      <c r="O2" s="311" t="s">
        <v>55</v>
      </c>
      <c r="P2" s="311"/>
      <c r="Q2" s="311" t="s">
        <v>56</v>
      </c>
      <c r="R2" s="311"/>
      <c r="S2" s="151"/>
      <c r="T2" s="139"/>
    </row>
    <row r="3" spans="1:20" ht="69.75" customHeight="1" x14ac:dyDescent="0.25">
      <c r="A3" s="339"/>
      <c r="B3" s="340"/>
      <c r="C3" s="311"/>
      <c r="D3" s="311"/>
      <c r="E3" s="311"/>
      <c r="F3" s="311"/>
      <c r="G3" s="311"/>
      <c r="H3" s="311"/>
      <c r="I3" s="311"/>
      <c r="J3" s="311"/>
      <c r="K3" s="151" t="s">
        <v>35</v>
      </c>
      <c r="L3" s="153" t="s">
        <v>57</v>
      </c>
      <c r="M3" s="151" t="s">
        <v>35</v>
      </c>
      <c r="N3" s="153" t="s">
        <v>57</v>
      </c>
      <c r="O3" s="151" t="s">
        <v>35</v>
      </c>
      <c r="P3" s="154" t="s">
        <v>57</v>
      </c>
      <c r="Q3" s="151" t="s">
        <v>35</v>
      </c>
      <c r="R3" s="153" t="s">
        <v>57</v>
      </c>
      <c r="S3" s="135"/>
      <c r="T3" s="135"/>
    </row>
    <row r="4" spans="1:20" ht="13.8" x14ac:dyDescent="0.25">
      <c r="A4" s="114"/>
      <c r="B4" s="162" t="s">
        <v>101</v>
      </c>
      <c r="C4" s="104"/>
      <c r="D4" s="112"/>
      <c r="E4" s="112"/>
      <c r="F4" s="112"/>
      <c r="G4" s="112"/>
      <c r="H4" s="110"/>
      <c r="I4" s="112"/>
      <c r="J4" s="112"/>
      <c r="K4" s="33"/>
      <c r="L4" s="62"/>
      <c r="M4" s="33"/>
      <c r="N4" s="62"/>
      <c r="O4" s="112"/>
      <c r="P4" s="62"/>
      <c r="Q4" s="112"/>
      <c r="R4" s="61"/>
      <c r="S4" s="109"/>
      <c r="T4" s="109"/>
    </row>
    <row r="5" spans="1:20" x14ac:dyDescent="0.25">
      <c r="A5" s="292"/>
      <c r="B5" s="312" t="s">
        <v>108</v>
      </c>
      <c r="C5" s="208" t="s">
        <v>152</v>
      </c>
      <c r="D5" s="206">
        <v>150</v>
      </c>
      <c r="E5" s="206">
        <v>150</v>
      </c>
      <c r="F5" s="206">
        <v>150</v>
      </c>
      <c r="G5" s="206">
        <v>1.8</v>
      </c>
      <c r="H5" s="206">
        <v>8.4000000000000005E-2</v>
      </c>
      <c r="I5" s="206">
        <v>17.2</v>
      </c>
      <c r="J5" s="206">
        <v>74.8</v>
      </c>
      <c r="K5" s="204">
        <v>170</v>
      </c>
      <c r="L5" s="62">
        <v>25.5</v>
      </c>
      <c r="M5" s="204"/>
      <c r="N5" s="62"/>
      <c r="O5" s="206"/>
      <c r="P5" s="62"/>
      <c r="Q5" s="206">
        <v>170</v>
      </c>
      <c r="R5" s="61">
        <v>25.5</v>
      </c>
      <c r="S5" s="9"/>
      <c r="T5" s="9"/>
    </row>
    <row r="6" spans="1:20" x14ac:dyDescent="0.25">
      <c r="A6" s="292"/>
      <c r="B6" s="312"/>
      <c r="C6" s="210"/>
      <c r="D6" s="206"/>
      <c r="E6" s="206"/>
      <c r="F6" s="206"/>
      <c r="G6" s="206"/>
      <c r="H6" s="206"/>
      <c r="I6" s="206"/>
      <c r="J6" s="206"/>
      <c r="K6" s="204"/>
      <c r="L6" s="62"/>
      <c r="M6" s="204"/>
      <c r="N6" s="62"/>
      <c r="O6" s="206"/>
      <c r="P6" s="62"/>
      <c r="Q6" s="206"/>
      <c r="R6" s="61"/>
      <c r="S6" s="35"/>
      <c r="T6" s="35"/>
    </row>
    <row r="7" spans="1:20" x14ac:dyDescent="0.25">
      <c r="A7" s="292"/>
      <c r="B7" s="312"/>
      <c r="C7" s="237"/>
      <c r="D7" s="206"/>
      <c r="E7" s="206"/>
      <c r="F7" s="206"/>
      <c r="G7" s="206"/>
      <c r="H7" s="206"/>
      <c r="I7" s="206"/>
      <c r="J7" s="206"/>
      <c r="K7" s="204"/>
      <c r="L7" s="62"/>
      <c r="M7" s="204"/>
      <c r="N7" s="62"/>
      <c r="O7" s="206"/>
      <c r="P7" s="62"/>
      <c r="Q7" s="206"/>
      <c r="R7" s="61"/>
      <c r="S7" s="35"/>
      <c r="T7" s="35"/>
    </row>
    <row r="8" spans="1:20" ht="39.6" x14ac:dyDescent="0.25">
      <c r="A8" s="292"/>
      <c r="B8" s="316" t="s">
        <v>153</v>
      </c>
      <c r="C8" s="237" t="s">
        <v>154</v>
      </c>
      <c r="D8" s="206">
        <v>63</v>
      </c>
      <c r="E8" s="206">
        <v>63</v>
      </c>
      <c r="F8" s="206"/>
      <c r="G8" s="206">
        <v>16.690000000000001</v>
      </c>
      <c r="H8" s="206">
        <v>12.9</v>
      </c>
      <c r="I8" s="206">
        <v>0</v>
      </c>
      <c r="J8" s="206">
        <v>165.5</v>
      </c>
      <c r="K8" s="204">
        <v>440</v>
      </c>
      <c r="L8" s="62">
        <v>27.72</v>
      </c>
      <c r="M8" s="204">
        <v>440</v>
      </c>
      <c r="N8" s="62">
        <v>27.72</v>
      </c>
      <c r="O8" s="206"/>
      <c r="P8" s="62"/>
      <c r="Q8" s="206">
        <v>440</v>
      </c>
      <c r="R8" s="61">
        <v>27.72</v>
      </c>
      <c r="S8" s="209"/>
      <c r="T8" s="209"/>
    </row>
    <row r="9" spans="1:20" ht="39.6" x14ac:dyDescent="0.25">
      <c r="A9" s="292"/>
      <c r="B9" s="317"/>
      <c r="C9" s="237" t="s">
        <v>14</v>
      </c>
      <c r="D9" s="206">
        <v>5</v>
      </c>
      <c r="E9" s="206">
        <v>5</v>
      </c>
      <c r="F9" s="206"/>
      <c r="G9" s="206">
        <v>1.95</v>
      </c>
      <c r="H9" s="206">
        <v>4.9000000000000004</v>
      </c>
      <c r="I9" s="206"/>
      <c r="J9" s="206">
        <v>8.82</v>
      </c>
      <c r="K9" s="204">
        <v>140</v>
      </c>
      <c r="L9" s="62">
        <v>0.7</v>
      </c>
      <c r="M9" s="204">
        <v>140</v>
      </c>
      <c r="N9" s="62">
        <v>0.7</v>
      </c>
      <c r="O9" s="206"/>
      <c r="P9" s="62"/>
      <c r="Q9" s="206"/>
      <c r="R9" s="61"/>
      <c r="S9" s="209"/>
      <c r="T9" s="209"/>
    </row>
    <row r="10" spans="1:20" ht="26.4" x14ac:dyDescent="0.25">
      <c r="A10" s="292"/>
      <c r="B10" s="317"/>
      <c r="C10" s="237" t="s">
        <v>30</v>
      </c>
      <c r="D10" s="206">
        <v>230</v>
      </c>
      <c r="E10" s="206">
        <v>200</v>
      </c>
      <c r="F10" s="206"/>
      <c r="G10" s="206">
        <v>92</v>
      </c>
      <c r="H10" s="206">
        <v>0.1</v>
      </c>
      <c r="I10" s="206">
        <v>6.4</v>
      </c>
      <c r="J10" s="206">
        <v>26.5</v>
      </c>
      <c r="K10" s="204">
        <v>25</v>
      </c>
      <c r="L10" s="62">
        <v>5.75</v>
      </c>
      <c r="M10" s="204">
        <v>25</v>
      </c>
      <c r="N10" s="62">
        <v>5.75</v>
      </c>
      <c r="O10" s="206">
        <v>25</v>
      </c>
      <c r="P10" s="62">
        <v>5.75</v>
      </c>
      <c r="Q10" s="206"/>
      <c r="R10" s="61"/>
      <c r="S10" s="209"/>
      <c r="T10" s="209"/>
    </row>
    <row r="11" spans="1:20" x14ac:dyDescent="0.25">
      <c r="A11" s="292"/>
      <c r="B11" s="317"/>
      <c r="C11" s="237" t="s">
        <v>60</v>
      </c>
      <c r="D11" s="206">
        <v>15</v>
      </c>
      <c r="E11" s="206">
        <v>10</v>
      </c>
      <c r="F11" s="206"/>
      <c r="G11" s="206">
        <v>0.15</v>
      </c>
      <c r="H11" s="206">
        <v>0.02</v>
      </c>
      <c r="I11" s="206">
        <v>0.35</v>
      </c>
      <c r="J11" s="206">
        <v>1.44</v>
      </c>
      <c r="K11" s="204">
        <v>30</v>
      </c>
      <c r="L11" s="62">
        <v>0.45</v>
      </c>
      <c r="M11" s="204"/>
      <c r="N11" s="62"/>
      <c r="O11" s="206">
        <v>30</v>
      </c>
      <c r="P11" s="62">
        <v>0.45</v>
      </c>
      <c r="Q11" s="206"/>
      <c r="R11" s="61"/>
      <c r="S11" s="209"/>
      <c r="T11" s="209"/>
    </row>
    <row r="12" spans="1:20" ht="39.6" x14ac:dyDescent="0.25">
      <c r="A12" s="292"/>
      <c r="B12" s="317"/>
      <c r="C12" s="104" t="s">
        <v>69</v>
      </c>
      <c r="D12" s="112">
        <v>11</v>
      </c>
      <c r="E12" s="112"/>
      <c r="F12" s="112"/>
      <c r="G12" s="112">
        <v>0.04</v>
      </c>
      <c r="H12" s="112">
        <v>3.63</v>
      </c>
      <c r="I12" s="112">
        <v>0.13</v>
      </c>
      <c r="J12" s="112">
        <v>33.049999999999997</v>
      </c>
      <c r="K12" s="110">
        <v>625</v>
      </c>
      <c r="L12" s="62">
        <f>D12*K12/1000</f>
        <v>6.875</v>
      </c>
      <c r="M12" s="110"/>
      <c r="N12" s="62">
        <f>D12*M12/1000</f>
        <v>0</v>
      </c>
      <c r="O12" s="112"/>
      <c r="P12" s="62">
        <f>D12*O12/1000</f>
        <v>0</v>
      </c>
      <c r="Q12" s="112">
        <v>800</v>
      </c>
      <c r="R12" s="61">
        <f>D12*Q12/1000</f>
        <v>8.8000000000000007</v>
      </c>
      <c r="S12" s="35"/>
      <c r="T12" s="35"/>
    </row>
    <row r="13" spans="1:20" x14ac:dyDescent="0.25">
      <c r="A13" s="292"/>
      <c r="B13" s="317"/>
      <c r="C13" s="104" t="s">
        <v>10</v>
      </c>
      <c r="D13" s="112">
        <v>1</v>
      </c>
      <c r="E13" s="112">
        <v>1</v>
      </c>
      <c r="F13" s="112"/>
      <c r="G13" s="112" t="s">
        <v>12</v>
      </c>
      <c r="H13" s="112" t="s">
        <v>12</v>
      </c>
      <c r="I13" s="112" t="s">
        <v>12</v>
      </c>
      <c r="J13" s="112" t="s">
        <v>12</v>
      </c>
      <c r="K13" s="110">
        <v>16</v>
      </c>
      <c r="L13" s="62">
        <f>D13*K13/1000</f>
        <v>1.6E-2</v>
      </c>
      <c r="M13" s="110">
        <v>16</v>
      </c>
      <c r="N13" s="62">
        <f>D13*M13/1000</f>
        <v>1.6E-2</v>
      </c>
      <c r="O13" s="112"/>
      <c r="P13" s="62">
        <f>D13*O13/1000</f>
        <v>0</v>
      </c>
      <c r="Q13" s="112"/>
      <c r="R13" s="61">
        <f>D13*Q13/1000</f>
        <v>0</v>
      </c>
      <c r="S13" s="109"/>
      <c r="T13" s="109"/>
    </row>
    <row r="14" spans="1:20" x14ac:dyDescent="0.25">
      <c r="A14" s="292"/>
      <c r="B14" s="318"/>
      <c r="C14" s="104" t="s">
        <v>33</v>
      </c>
      <c r="D14" s="112"/>
      <c r="E14" s="112"/>
      <c r="F14" s="112">
        <v>100</v>
      </c>
      <c r="G14" s="37">
        <f>SUM(G5:G13)</f>
        <v>112.63000000000001</v>
      </c>
      <c r="H14" s="37">
        <f>SUM(H5:H13)</f>
        <v>21.634</v>
      </c>
      <c r="I14" s="37">
        <f>SUM(I5:I13)</f>
        <v>24.080000000000002</v>
      </c>
      <c r="J14" s="37">
        <f>SUM(J5:J13)</f>
        <v>310.11</v>
      </c>
      <c r="K14" s="37"/>
      <c r="L14" s="66">
        <f>SUM(L5:L13)</f>
        <v>67.01100000000001</v>
      </c>
      <c r="M14" s="37"/>
      <c r="N14" s="66">
        <f>SUM(N5:N13)</f>
        <v>34.186</v>
      </c>
      <c r="O14" s="37"/>
      <c r="P14" s="66">
        <f>SUM(P5:P13)</f>
        <v>6.2</v>
      </c>
      <c r="Q14" s="37"/>
      <c r="R14" s="66">
        <f>SUM(R5:R13)</f>
        <v>62.019999999999996</v>
      </c>
      <c r="S14" s="109"/>
      <c r="T14" s="109"/>
    </row>
    <row r="15" spans="1:20" x14ac:dyDescent="0.25">
      <c r="A15" s="293" t="s">
        <v>19</v>
      </c>
      <c r="B15" s="312" t="s">
        <v>127</v>
      </c>
      <c r="C15" s="208" t="s">
        <v>115</v>
      </c>
      <c r="D15" s="104">
        <v>1</v>
      </c>
      <c r="E15" s="104"/>
      <c r="F15" s="110"/>
      <c r="G15" s="110">
        <v>1.02</v>
      </c>
      <c r="H15" s="110"/>
      <c r="I15" s="110">
        <v>21.76</v>
      </c>
      <c r="J15" s="110">
        <v>87.14</v>
      </c>
      <c r="K15" s="110">
        <v>107</v>
      </c>
      <c r="L15" s="62">
        <v>50</v>
      </c>
      <c r="M15" s="110">
        <v>107</v>
      </c>
      <c r="N15" s="62">
        <f>D15*M15/1000</f>
        <v>0.107</v>
      </c>
      <c r="O15" s="112"/>
      <c r="P15" s="62">
        <f>D15*O15/1000</f>
        <v>0</v>
      </c>
      <c r="Q15" s="112"/>
      <c r="R15" s="61">
        <f>D15*Q15/1000</f>
        <v>0</v>
      </c>
      <c r="S15" s="109"/>
      <c r="T15" s="109"/>
    </row>
    <row r="16" spans="1:20" x14ac:dyDescent="0.25">
      <c r="A16" s="293"/>
      <c r="B16" s="312"/>
      <c r="C16" s="104" t="s">
        <v>62</v>
      </c>
      <c r="D16" s="104">
        <v>15</v>
      </c>
      <c r="E16" s="104"/>
      <c r="F16" s="110"/>
      <c r="G16" s="110">
        <v>1.36</v>
      </c>
      <c r="H16" s="110"/>
      <c r="I16" s="110">
        <v>29.02</v>
      </c>
      <c r="J16" s="110">
        <v>116.19</v>
      </c>
      <c r="K16" s="110">
        <v>80</v>
      </c>
      <c r="L16" s="62">
        <f>D16*K16/1000</f>
        <v>1.2</v>
      </c>
      <c r="M16" s="110"/>
      <c r="N16" s="62">
        <f>D16*M16/1000</f>
        <v>0</v>
      </c>
      <c r="O16" s="112"/>
      <c r="P16" s="62">
        <f>D16*O16/1000</f>
        <v>0</v>
      </c>
      <c r="Q16" s="112">
        <v>80</v>
      </c>
      <c r="R16" s="61">
        <f>D16*Q16/1000</f>
        <v>1.2</v>
      </c>
      <c r="S16" s="35"/>
      <c r="T16" s="35"/>
    </row>
    <row r="17" spans="1:20" x14ac:dyDescent="0.25">
      <c r="A17" s="293"/>
      <c r="B17" s="312"/>
      <c r="C17" s="208" t="s">
        <v>128</v>
      </c>
      <c r="D17" s="104">
        <v>8</v>
      </c>
      <c r="E17" s="104"/>
      <c r="F17" s="110"/>
      <c r="G17" s="110"/>
      <c r="H17" s="110"/>
      <c r="I17" s="110"/>
      <c r="J17" s="110"/>
      <c r="K17" s="110">
        <v>170</v>
      </c>
      <c r="L17" s="62">
        <f>D17*K17/1000</f>
        <v>1.36</v>
      </c>
      <c r="M17" s="110"/>
      <c r="N17" s="62">
        <f>D17*M17/1000</f>
        <v>0</v>
      </c>
      <c r="O17" s="112"/>
      <c r="P17" s="62">
        <f>D17*O17/1000</f>
        <v>0</v>
      </c>
      <c r="Q17" s="112">
        <v>170</v>
      </c>
      <c r="R17" s="61">
        <f>D17*Q17/1000</f>
        <v>1.36</v>
      </c>
      <c r="S17" s="35"/>
      <c r="T17" s="35"/>
    </row>
    <row r="18" spans="1:20" x14ac:dyDescent="0.25">
      <c r="A18" s="293"/>
      <c r="B18" s="109"/>
      <c r="C18" s="112"/>
      <c r="D18" s="112"/>
      <c r="E18" s="112"/>
      <c r="F18" s="112">
        <v>200</v>
      </c>
      <c r="G18" s="220">
        <f>SUM(G15:G17)</f>
        <v>2.38</v>
      </c>
      <c r="H18" s="220">
        <f>SUM(H15:H17)</f>
        <v>0</v>
      </c>
      <c r="I18" s="220">
        <f>SUM(I15:I17)</f>
        <v>50.78</v>
      </c>
      <c r="J18" s="220">
        <f>SUM(J15:J17)</f>
        <v>203.32999999999998</v>
      </c>
      <c r="K18" s="220"/>
      <c r="L18" s="61">
        <f>SUM(L15:L17)</f>
        <v>52.56</v>
      </c>
      <c r="M18" s="220"/>
      <c r="N18" s="61">
        <f>SUM(N15:N17)</f>
        <v>0.107</v>
      </c>
      <c r="O18" s="220"/>
      <c r="P18" s="61">
        <f>SUM(P15:P17)</f>
        <v>0</v>
      </c>
      <c r="Q18" s="220"/>
      <c r="R18" s="61">
        <f>SUM(R15:R17)</f>
        <v>2.56</v>
      </c>
      <c r="S18" s="35"/>
      <c r="T18" s="35"/>
    </row>
    <row r="19" spans="1:20" x14ac:dyDescent="0.25">
      <c r="A19" s="222"/>
      <c r="B19" s="223" t="s">
        <v>26</v>
      </c>
      <c r="C19" s="220" t="s">
        <v>26</v>
      </c>
      <c r="D19" s="220">
        <v>20</v>
      </c>
      <c r="E19" s="220">
        <v>20</v>
      </c>
      <c r="F19" s="220">
        <v>20</v>
      </c>
      <c r="G19" s="220">
        <v>6.96</v>
      </c>
      <c r="H19" s="220">
        <v>1.2</v>
      </c>
      <c r="I19" s="220">
        <v>32.96</v>
      </c>
      <c r="J19" s="220">
        <v>181</v>
      </c>
      <c r="K19" s="220">
        <v>51</v>
      </c>
      <c r="L19" s="61">
        <v>1.02</v>
      </c>
      <c r="M19" s="220">
        <v>51</v>
      </c>
      <c r="N19" s="61">
        <v>1.02</v>
      </c>
      <c r="O19" s="220"/>
      <c r="P19" s="61"/>
      <c r="Q19" s="220"/>
      <c r="R19" s="61"/>
      <c r="S19" s="224"/>
      <c r="T19" s="224"/>
    </row>
    <row r="20" spans="1:20" x14ac:dyDescent="0.25">
      <c r="A20" s="112"/>
      <c r="B20" s="109" t="s">
        <v>26</v>
      </c>
      <c r="C20" s="104" t="s">
        <v>26</v>
      </c>
      <c r="D20" s="104">
        <v>30</v>
      </c>
      <c r="E20" s="104">
        <v>30</v>
      </c>
      <c r="F20" s="110">
        <v>30</v>
      </c>
      <c r="G20" s="104">
        <v>6.96</v>
      </c>
      <c r="H20" s="104">
        <v>1.2</v>
      </c>
      <c r="I20" s="104">
        <v>32.96</v>
      </c>
      <c r="J20" s="104">
        <v>167.2</v>
      </c>
      <c r="K20" s="110">
        <v>60</v>
      </c>
      <c r="L20" s="62">
        <f>D20*K20/1000</f>
        <v>1.8</v>
      </c>
      <c r="M20" s="110">
        <v>60</v>
      </c>
      <c r="N20" s="62">
        <f>D20*M20/1000</f>
        <v>1.8</v>
      </c>
      <c r="O20" s="33"/>
      <c r="P20" s="62">
        <f>D20*O20/1000</f>
        <v>0</v>
      </c>
      <c r="Q20" s="33"/>
      <c r="R20" s="61">
        <f>D20*Q20/1000</f>
        <v>0</v>
      </c>
      <c r="S20" s="109"/>
      <c r="T20" s="109"/>
    </row>
    <row r="21" spans="1:20" ht="27.75" customHeight="1" x14ac:dyDescent="0.25">
      <c r="A21" s="112"/>
      <c r="B21" s="109" t="s">
        <v>85</v>
      </c>
      <c r="C21" s="104" t="s">
        <v>69</v>
      </c>
      <c r="D21" s="104">
        <v>10</v>
      </c>
      <c r="E21" s="104"/>
      <c r="F21" s="110"/>
      <c r="G21" s="104">
        <v>0.08</v>
      </c>
      <c r="H21" s="104">
        <v>7.25</v>
      </c>
      <c r="I21" s="104">
        <v>0.26</v>
      </c>
      <c r="J21" s="104">
        <v>66.099999999999994</v>
      </c>
      <c r="K21" s="110">
        <v>625</v>
      </c>
      <c r="L21" s="62">
        <f>D21*K21/1000</f>
        <v>6.25</v>
      </c>
      <c r="M21" s="110"/>
      <c r="N21" s="62">
        <f>D21*M21/1000</f>
        <v>0</v>
      </c>
      <c r="O21" s="33"/>
      <c r="P21" s="62">
        <f>D21*O21/1000</f>
        <v>0</v>
      </c>
      <c r="Q21" s="33">
        <v>625</v>
      </c>
      <c r="R21" s="61">
        <f>D21*Q21/1000</f>
        <v>6.25</v>
      </c>
      <c r="S21" s="109"/>
      <c r="T21" s="109"/>
    </row>
    <row r="22" spans="1:20" ht="27.75" customHeight="1" x14ac:dyDescent="0.25">
      <c r="A22" s="112"/>
      <c r="B22" s="109" t="s">
        <v>86</v>
      </c>
      <c r="C22" s="104" t="s">
        <v>87</v>
      </c>
      <c r="D22" s="104">
        <v>10</v>
      </c>
      <c r="E22" s="104"/>
      <c r="F22" s="110"/>
      <c r="G22" s="104">
        <v>2.2599999999999998</v>
      </c>
      <c r="H22" s="104">
        <v>2.57</v>
      </c>
      <c r="I22" s="104"/>
      <c r="J22" s="104">
        <v>33.79</v>
      </c>
      <c r="K22" s="110">
        <v>600</v>
      </c>
      <c r="L22" s="62">
        <f>D22*K22/1000</f>
        <v>6</v>
      </c>
      <c r="M22" s="110"/>
      <c r="N22" s="62">
        <f>D22*M22/1000</f>
        <v>0</v>
      </c>
      <c r="O22" s="33"/>
      <c r="P22" s="62">
        <f>D22*O22/1000</f>
        <v>0</v>
      </c>
      <c r="Q22" s="33">
        <v>600</v>
      </c>
      <c r="R22" s="61">
        <f>D22*Q22/1000</f>
        <v>6</v>
      </c>
      <c r="S22" s="109"/>
      <c r="T22" s="109"/>
    </row>
    <row r="23" spans="1:20" x14ac:dyDescent="0.25">
      <c r="A23" s="104"/>
      <c r="B23" s="109"/>
      <c r="C23" s="112" t="s">
        <v>33</v>
      </c>
      <c r="D23" s="112"/>
      <c r="E23" s="112"/>
      <c r="F23" s="112">
        <v>75</v>
      </c>
      <c r="G23" s="34">
        <f t="shared" ref="G23:R23" si="0">SUM(G21:G22)</f>
        <v>2.34</v>
      </c>
      <c r="H23" s="34">
        <f t="shared" si="0"/>
        <v>9.82</v>
      </c>
      <c r="I23" s="34">
        <f t="shared" si="0"/>
        <v>0.26</v>
      </c>
      <c r="J23" s="34">
        <f t="shared" si="0"/>
        <v>99.889999999999986</v>
      </c>
      <c r="K23" s="34">
        <f t="shared" si="0"/>
        <v>1225</v>
      </c>
      <c r="L23" s="168">
        <f t="shared" si="0"/>
        <v>12.25</v>
      </c>
      <c r="M23" s="34">
        <f t="shared" si="0"/>
        <v>0</v>
      </c>
      <c r="N23" s="168">
        <f t="shared" si="0"/>
        <v>0</v>
      </c>
      <c r="O23" s="34">
        <f t="shared" si="0"/>
        <v>0</v>
      </c>
      <c r="P23" s="34">
        <f t="shared" si="0"/>
        <v>0</v>
      </c>
      <c r="Q23" s="34">
        <f t="shared" si="0"/>
        <v>1225</v>
      </c>
      <c r="R23" s="168">
        <f t="shared" si="0"/>
        <v>12.25</v>
      </c>
      <c r="S23" s="109"/>
      <c r="T23" s="109"/>
    </row>
    <row r="24" spans="1:20" x14ac:dyDescent="0.25">
      <c r="A24" s="9"/>
      <c r="B24" s="9" t="s">
        <v>59</v>
      </c>
      <c r="C24" s="9"/>
      <c r="D24" s="9"/>
      <c r="E24" s="9"/>
      <c r="F24" s="9"/>
      <c r="G24" s="84">
        <f>G21+G20+G18+G14</f>
        <v>122.05000000000001</v>
      </c>
      <c r="H24" s="84">
        <f>H21+H20+H18+H14</f>
        <v>30.084</v>
      </c>
      <c r="I24" s="84">
        <f>I21+I20+I18+I14</f>
        <v>108.08</v>
      </c>
      <c r="J24" s="84">
        <f>J21+J20+J18+J14</f>
        <v>746.74</v>
      </c>
      <c r="K24" s="84">
        <f>K21+K20+K18+K14</f>
        <v>685</v>
      </c>
      <c r="L24" s="84" t="e">
        <f>L23+#REF!+L18+L14</f>
        <v>#REF!</v>
      </c>
      <c r="M24" s="84" t="e">
        <f>M23+#REF!+M18+M14</f>
        <v>#REF!</v>
      </c>
      <c r="N24" s="99" t="e">
        <f>N23+#REF!+N18+N14</f>
        <v>#REF!</v>
      </c>
      <c r="O24" s="84" t="e">
        <f>O23+#REF!+O18+O14</f>
        <v>#REF!</v>
      </c>
      <c r="P24" s="84" t="e">
        <f>P23+#REF!+P18+P14</f>
        <v>#REF!</v>
      </c>
      <c r="Q24" s="84" t="e">
        <f>Q23+#REF!+Q18+Q14</f>
        <v>#REF!</v>
      </c>
      <c r="R24" s="99" t="e">
        <f>R23+#REF!+R18+R14</f>
        <v>#REF!</v>
      </c>
      <c r="S24" s="109"/>
      <c r="T24" s="109"/>
    </row>
    <row r="25" spans="1:20" x14ac:dyDescent="0.25">
      <c r="S25" s="150"/>
    </row>
  </sheetData>
  <mergeCells count="20">
    <mergeCell ref="M1:R1"/>
    <mergeCell ref="M2:N2"/>
    <mergeCell ref="O2:P2"/>
    <mergeCell ref="Q2:R2"/>
    <mergeCell ref="A5:A14"/>
    <mergeCell ref="F1:F3"/>
    <mergeCell ref="G1:G3"/>
    <mergeCell ref="B1:B3"/>
    <mergeCell ref="J1:J3"/>
    <mergeCell ref="K1:L2"/>
    <mergeCell ref="B8:B14"/>
    <mergeCell ref="A15:A18"/>
    <mergeCell ref="B15:B17"/>
    <mergeCell ref="B5:B7"/>
    <mergeCell ref="H1:H3"/>
    <mergeCell ref="I1:I3"/>
    <mergeCell ref="A1:A3"/>
    <mergeCell ref="C1:C3"/>
    <mergeCell ref="D1:D3"/>
    <mergeCell ref="E1:E3"/>
  </mergeCells>
  <pageMargins left="0.7" right="0.7" top="0.75" bottom="0.75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5"/>
  <sheetViews>
    <sheetView workbookViewId="0">
      <selection activeCell="C24" sqref="C24"/>
    </sheetView>
  </sheetViews>
  <sheetFormatPr defaultColWidth="9.109375" defaultRowHeight="13.2" x14ac:dyDescent="0.25"/>
  <cols>
    <col min="1" max="1" width="6.88671875" style="9" customWidth="1"/>
    <col min="2" max="2" width="15.6640625" style="9" customWidth="1"/>
    <col min="3" max="3" width="16.44140625" style="9" customWidth="1"/>
    <col min="4" max="4" width="5.6640625" style="9" customWidth="1"/>
    <col min="5" max="5" width="4.5546875" style="9" customWidth="1"/>
    <col min="6" max="6" width="6" style="9" customWidth="1"/>
    <col min="7" max="7" width="7.33203125" style="9" customWidth="1"/>
    <col min="8" max="8" width="6.44140625" style="9" customWidth="1"/>
    <col min="9" max="9" width="5.44140625" style="9" customWidth="1"/>
    <col min="10" max="10" width="6.109375" style="9" customWidth="1"/>
    <col min="11" max="11" width="5.88671875" style="9" customWidth="1"/>
    <col min="12" max="12" width="5.44140625" style="9" customWidth="1"/>
    <col min="13" max="13" width="5.33203125" style="9" customWidth="1"/>
    <col min="14" max="14" width="5.44140625" style="89" customWidth="1"/>
    <col min="15" max="15" width="5.6640625" style="9" customWidth="1"/>
    <col min="16" max="16" width="5.88671875" style="89" customWidth="1"/>
    <col min="17" max="17" width="5.44140625" style="9" customWidth="1"/>
    <col min="18" max="18" width="6.44140625" style="89" customWidth="1"/>
    <col min="19" max="19" width="8.109375" style="9" customWidth="1"/>
    <col min="20" max="20" width="7.5546875" style="9" customWidth="1"/>
    <col min="21" max="16384" width="9.109375" style="9"/>
  </cols>
  <sheetData>
    <row r="2" spans="1:20" s="11" customFormat="1" ht="15" customHeight="1" x14ac:dyDescent="0.25">
      <c r="A2" s="339" t="s">
        <v>34</v>
      </c>
      <c r="B2" s="13" t="s">
        <v>0</v>
      </c>
      <c r="C2" s="339" t="s">
        <v>1</v>
      </c>
      <c r="D2" s="339" t="s">
        <v>2</v>
      </c>
      <c r="E2" s="339" t="s">
        <v>3</v>
      </c>
      <c r="F2" s="339" t="s">
        <v>4</v>
      </c>
      <c r="G2" s="339" t="s">
        <v>5</v>
      </c>
      <c r="H2" s="339" t="s">
        <v>6</v>
      </c>
      <c r="I2" s="339" t="s">
        <v>7</v>
      </c>
      <c r="J2" s="339" t="s">
        <v>8</v>
      </c>
      <c r="K2" s="339" t="s">
        <v>52</v>
      </c>
      <c r="L2" s="339"/>
      <c r="M2" s="343" t="s">
        <v>53</v>
      </c>
      <c r="N2" s="343"/>
      <c r="O2" s="343"/>
      <c r="P2" s="343"/>
      <c r="Q2" s="343"/>
      <c r="R2" s="343"/>
      <c r="S2" s="115"/>
      <c r="T2" s="115"/>
    </row>
    <row r="3" spans="1:20" s="11" customFormat="1" ht="65.25" customHeight="1" x14ac:dyDescent="0.25">
      <c r="A3" s="339"/>
      <c r="B3" s="13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44" t="s">
        <v>54</v>
      </c>
      <c r="N3" s="344"/>
      <c r="O3" s="339" t="s">
        <v>55</v>
      </c>
      <c r="P3" s="339"/>
      <c r="Q3" s="339" t="s">
        <v>56</v>
      </c>
      <c r="R3" s="339"/>
      <c r="S3" s="109"/>
      <c r="T3" s="109"/>
    </row>
    <row r="4" spans="1:20" s="11" customFormat="1" ht="42" customHeight="1" x14ac:dyDescent="0.25">
      <c r="A4" s="339"/>
      <c r="B4" s="13" t="s">
        <v>102</v>
      </c>
      <c r="C4" s="339"/>
      <c r="D4" s="339"/>
      <c r="E4" s="339"/>
      <c r="F4" s="339"/>
      <c r="G4" s="339"/>
      <c r="H4" s="339"/>
      <c r="I4" s="339"/>
      <c r="J4" s="339"/>
      <c r="K4" s="114" t="s">
        <v>35</v>
      </c>
      <c r="L4" s="75" t="s">
        <v>57</v>
      </c>
      <c r="M4" s="114" t="s">
        <v>35</v>
      </c>
      <c r="N4" s="75" t="s">
        <v>57</v>
      </c>
      <c r="O4" s="114" t="s">
        <v>35</v>
      </c>
      <c r="P4" s="76" t="s">
        <v>57</v>
      </c>
      <c r="Q4" s="114" t="s">
        <v>35</v>
      </c>
      <c r="R4" s="75" t="s">
        <v>57</v>
      </c>
      <c r="S4" s="109"/>
      <c r="T4" s="109"/>
    </row>
    <row r="5" spans="1:20" s="11" customFormat="1" ht="30.75" customHeight="1" x14ac:dyDescent="0.25">
      <c r="A5" s="225" t="s">
        <v>155</v>
      </c>
      <c r="B5" s="342" t="s">
        <v>156</v>
      </c>
      <c r="C5" s="10" t="s">
        <v>49</v>
      </c>
      <c r="D5" s="225">
        <v>24</v>
      </c>
      <c r="E5" s="225">
        <v>24</v>
      </c>
      <c r="F5" s="114"/>
      <c r="G5" s="114">
        <v>3.36</v>
      </c>
      <c r="H5" s="114">
        <v>0.56999999999999995</v>
      </c>
      <c r="I5" s="114">
        <v>30.36</v>
      </c>
      <c r="J5" s="114">
        <v>156.80000000000001</v>
      </c>
      <c r="K5" s="114">
        <v>90</v>
      </c>
      <c r="L5" s="76">
        <v>2.16</v>
      </c>
      <c r="M5" s="114">
        <v>90</v>
      </c>
      <c r="N5" s="76">
        <v>2.16</v>
      </c>
      <c r="O5" s="115"/>
      <c r="P5" s="76"/>
      <c r="Q5" s="115"/>
      <c r="R5" s="75"/>
      <c r="S5" s="117"/>
      <c r="T5" s="117"/>
    </row>
    <row r="6" spans="1:20" s="11" customFormat="1" ht="24" customHeight="1" x14ac:dyDescent="0.25">
      <c r="A6" s="114"/>
      <c r="B6" s="342"/>
      <c r="C6" s="10" t="s">
        <v>157</v>
      </c>
      <c r="D6" s="238">
        <v>20</v>
      </c>
      <c r="E6" s="238">
        <v>20</v>
      </c>
      <c r="F6" s="114"/>
      <c r="G6" s="114">
        <v>6.76</v>
      </c>
      <c r="H6" s="114">
        <v>3.75</v>
      </c>
      <c r="I6" s="114">
        <v>0.81</v>
      </c>
      <c r="J6" s="114">
        <v>64.400000000000006</v>
      </c>
      <c r="K6" s="114">
        <v>310</v>
      </c>
      <c r="L6" s="76">
        <v>6.2</v>
      </c>
      <c r="M6" s="114"/>
      <c r="N6" s="76"/>
      <c r="O6" s="115"/>
      <c r="P6" s="76"/>
      <c r="Q6" s="115">
        <v>310</v>
      </c>
      <c r="R6" s="75">
        <v>6.2</v>
      </c>
      <c r="S6" s="117"/>
      <c r="T6" s="117"/>
    </row>
    <row r="7" spans="1:20" s="11" customFormat="1" ht="15.75" customHeight="1" x14ac:dyDescent="0.25">
      <c r="A7" s="114"/>
      <c r="B7" s="13"/>
      <c r="C7" s="10" t="s">
        <v>23</v>
      </c>
      <c r="D7" s="10">
        <v>0.2</v>
      </c>
      <c r="E7" s="10">
        <v>0.2</v>
      </c>
      <c r="F7" s="114"/>
      <c r="G7" s="114">
        <v>1.27</v>
      </c>
      <c r="H7" s="114">
        <v>1.1499999999999999</v>
      </c>
      <c r="I7" s="114">
        <v>7.0000000000000007E-2</v>
      </c>
      <c r="J7" s="114">
        <v>15.7</v>
      </c>
      <c r="K7" s="114">
        <v>10</v>
      </c>
      <c r="L7" s="76">
        <v>10</v>
      </c>
      <c r="M7" s="114">
        <v>5</v>
      </c>
      <c r="N7" s="76"/>
      <c r="O7" s="115"/>
      <c r="P7" s="76"/>
      <c r="Q7" s="115">
        <v>10</v>
      </c>
      <c r="R7" s="75">
        <v>5</v>
      </c>
      <c r="S7" s="13"/>
      <c r="T7" s="13"/>
    </row>
    <row r="8" spans="1:20" s="11" customFormat="1" ht="15.75" customHeight="1" x14ac:dyDescent="0.25">
      <c r="A8" s="114"/>
      <c r="B8" s="13"/>
      <c r="C8" s="10" t="s">
        <v>9</v>
      </c>
      <c r="D8" s="10">
        <v>7.5</v>
      </c>
      <c r="E8" s="10">
        <v>7.5</v>
      </c>
      <c r="F8" s="114"/>
      <c r="G8" s="114"/>
      <c r="H8" s="114"/>
      <c r="I8" s="114">
        <v>14.97</v>
      </c>
      <c r="J8" s="114">
        <v>56.85</v>
      </c>
      <c r="K8" s="114">
        <v>80</v>
      </c>
      <c r="L8" s="76">
        <v>0.6</v>
      </c>
      <c r="M8" s="114">
        <v>80</v>
      </c>
      <c r="N8" s="76">
        <v>0.6</v>
      </c>
      <c r="O8" s="115"/>
      <c r="P8" s="76"/>
      <c r="Q8" s="115"/>
      <c r="R8" s="75"/>
      <c r="S8" s="13"/>
      <c r="T8" s="13"/>
    </row>
    <row r="9" spans="1:20" s="11" customFormat="1" ht="15.75" customHeight="1" x14ac:dyDescent="0.25">
      <c r="A9" s="114"/>
      <c r="B9" s="13"/>
      <c r="C9" s="10" t="s">
        <v>38</v>
      </c>
      <c r="D9" s="10">
        <v>10</v>
      </c>
      <c r="E9" s="10">
        <v>10</v>
      </c>
      <c r="F9" s="114"/>
      <c r="G9" s="114">
        <v>0.04</v>
      </c>
      <c r="H9" s="114">
        <v>3.63</v>
      </c>
      <c r="I9" s="114">
        <v>0.28000000000000003</v>
      </c>
      <c r="J9" s="114">
        <v>33.049999999999997</v>
      </c>
      <c r="K9" s="114">
        <v>800</v>
      </c>
      <c r="L9" s="76">
        <v>8</v>
      </c>
      <c r="M9" s="114"/>
      <c r="N9" s="76"/>
      <c r="O9" s="12"/>
      <c r="P9" s="76"/>
      <c r="Q9" s="12">
        <v>800</v>
      </c>
      <c r="R9" s="75">
        <v>8</v>
      </c>
      <c r="S9" s="13"/>
      <c r="T9" s="13"/>
    </row>
    <row r="10" spans="1:20" s="11" customFormat="1" ht="15.75" customHeight="1" x14ac:dyDescent="0.25">
      <c r="A10" s="114"/>
      <c r="B10" s="13"/>
      <c r="C10" s="226" t="s">
        <v>73</v>
      </c>
      <c r="D10" s="115">
        <v>5</v>
      </c>
      <c r="E10" s="115">
        <v>5</v>
      </c>
      <c r="F10" s="115"/>
      <c r="G10" s="225">
        <v>0.14000000000000001</v>
      </c>
      <c r="H10" s="225">
        <v>1</v>
      </c>
      <c r="I10" s="225">
        <v>0.16</v>
      </c>
      <c r="J10" s="225">
        <v>10.3</v>
      </c>
      <c r="K10" s="225">
        <v>190</v>
      </c>
      <c r="L10" s="239">
        <v>0.95</v>
      </c>
      <c r="M10" s="240"/>
      <c r="N10" s="239"/>
      <c r="O10" s="240"/>
      <c r="P10" s="239"/>
      <c r="Q10" s="240">
        <v>190</v>
      </c>
      <c r="R10" s="239">
        <v>0.95</v>
      </c>
      <c r="S10" s="13"/>
      <c r="T10" s="13"/>
    </row>
    <row r="11" spans="1:20" x14ac:dyDescent="0.25">
      <c r="F11" s="9">
        <v>80</v>
      </c>
      <c r="L11" s="89"/>
    </row>
    <row r="12" spans="1:20" ht="22.5" customHeight="1" x14ac:dyDescent="0.25">
      <c r="A12" s="69" t="s">
        <v>158</v>
      </c>
      <c r="B12" s="70" t="s">
        <v>21</v>
      </c>
      <c r="C12" s="70" t="s">
        <v>115</v>
      </c>
      <c r="D12" s="71">
        <v>1</v>
      </c>
      <c r="E12" s="71">
        <v>1</v>
      </c>
      <c r="F12" s="71"/>
      <c r="G12" s="72"/>
      <c r="H12" s="72"/>
      <c r="I12" s="72"/>
      <c r="J12" s="72"/>
      <c r="K12" s="72">
        <v>688</v>
      </c>
      <c r="L12" s="89"/>
      <c r="Q12" s="9">
        <v>688</v>
      </c>
      <c r="R12" s="89">
        <v>0.69</v>
      </c>
      <c r="S12" s="91"/>
      <c r="T12" s="91"/>
    </row>
    <row r="13" spans="1:20" ht="30" customHeight="1" x14ac:dyDescent="0.25">
      <c r="A13" s="69"/>
      <c r="B13" s="91"/>
      <c r="C13" s="70" t="s">
        <v>9</v>
      </c>
      <c r="D13" s="71">
        <v>15</v>
      </c>
      <c r="E13" s="71">
        <v>15</v>
      </c>
      <c r="F13" s="71"/>
      <c r="G13" s="72"/>
      <c r="H13" s="72"/>
      <c r="I13" s="72"/>
      <c r="J13" s="72"/>
      <c r="K13" s="72"/>
      <c r="L13" s="89"/>
      <c r="Q13" s="9">
        <v>80</v>
      </c>
      <c r="R13" s="89">
        <v>1.2</v>
      </c>
      <c r="S13" s="91"/>
      <c r="T13" s="91"/>
    </row>
    <row r="14" spans="1:20" ht="21" customHeight="1" x14ac:dyDescent="0.25">
      <c r="A14" s="69"/>
      <c r="B14" s="85"/>
      <c r="C14" s="70"/>
      <c r="D14" s="71"/>
      <c r="E14" s="71"/>
      <c r="F14" s="71">
        <v>13.333333333333334</v>
      </c>
      <c r="G14" s="72"/>
      <c r="H14" s="72"/>
      <c r="I14" s="72"/>
      <c r="J14" s="72"/>
      <c r="K14" s="72"/>
      <c r="L14" s="89"/>
      <c r="S14" s="85"/>
      <c r="T14" s="85"/>
    </row>
    <row r="15" spans="1:20" ht="21" customHeight="1" x14ac:dyDescent="0.25">
      <c r="A15" s="69"/>
      <c r="B15" s="241" t="s">
        <v>26</v>
      </c>
      <c r="C15" s="70" t="s">
        <v>26</v>
      </c>
      <c r="D15" s="71">
        <v>30</v>
      </c>
      <c r="E15" s="71">
        <v>30</v>
      </c>
      <c r="F15" s="71"/>
      <c r="G15" s="72">
        <v>6.96</v>
      </c>
      <c r="H15" s="72">
        <v>1.2</v>
      </c>
      <c r="I15" s="72">
        <v>32.96</v>
      </c>
      <c r="J15" s="72">
        <v>181</v>
      </c>
      <c r="K15" s="72">
        <v>60</v>
      </c>
      <c r="L15" s="89">
        <v>1.8</v>
      </c>
      <c r="O15" s="9">
        <v>60</v>
      </c>
      <c r="P15" s="89">
        <v>1.8</v>
      </c>
      <c r="S15" s="85"/>
      <c r="T15" s="85"/>
    </row>
    <row r="16" spans="1:20" ht="18" customHeight="1" x14ac:dyDescent="0.25">
      <c r="A16" s="69"/>
      <c r="B16" s="85"/>
      <c r="C16" s="70" t="s">
        <v>26</v>
      </c>
      <c r="D16" s="71">
        <v>20</v>
      </c>
      <c r="E16" s="71">
        <v>20</v>
      </c>
      <c r="F16" s="71"/>
      <c r="G16" s="72">
        <v>6.96</v>
      </c>
      <c r="H16" s="72">
        <v>1.2</v>
      </c>
      <c r="I16" s="72">
        <v>32.96</v>
      </c>
      <c r="J16" s="72">
        <v>181</v>
      </c>
      <c r="K16" s="72">
        <v>51</v>
      </c>
      <c r="L16" s="89">
        <v>1.02</v>
      </c>
      <c r="O16" s="9">
        <v>51</v>
      </c>
      <c r="P16" s="89">
        <v>1.02</v>
      </c>
      <c r="S16" s="85"/>
      <c r="T16" s="85"/>
    </row>
    <row r="17" spans="1:21" ht="21" customHeight="1" x14ac:dyDescent="0.25">
      <c r="A17" s="69"/>
      <c r="B17" s="85"/>
      <c r="C17" s="70"/>
      <c r="D17" s="71"/>
      <c r="E17" s="71"/>
      <c r="F17" s="71"/>
      <c r="G17" s="72"/>
      <c r="H17" s="72"/>
      <c r="I17" s="72"/>
      <c r="J17" s="72"/>
      <c r="K17" s="72"/>
      <c r="L17" s="89"/>
      <c r="S17" s="85"/>
      <c r="T17" s="85"/>
    </row>
    <row r="18" spans="1:21" ht="15.75" customHeight="1" x14ac:dyDescent="0.25">
      <c r="A18" s="69"/>
      <c r="B18" s="85"/>
      <c r="C18" s="70"/>
      <c r="D18" s="71"/>
      <c r="E18" s="71"/>
      <c r="F18" s="71"/>
      <c r="G18" s="72"/>
      <c r="H18" s="72"/>
      <c r="I18" s="72"/>
      <c r="J18" s="72"/>
      <c r="K18" s="72"/>
      <c r="L18" s="89"/>
      <c r="S18" s="85"/>
      <c r="T18" s="85"/>
    </row>
    <row r="19" spans="1:21" ht="15" customHeight="1" x14ac:dyDescent="0.25">
      <c r="A19" s="69"/>
      <c r="B19" s="85"/>
      <c r="C19" s="70"/>
      <c r="D19" s="71"/>
      <c r="E19" s="71"/>
      <c r="F19" s="71"/>
      <c r="G19" s="72"/>
      <c r="H19" s="72"/>
      <c r="I19" s="72"/>
      <c r="J19" s="72"/>
      <c r="K19" s="72"/>
      <c r="L19" s="89"/>
      <c r="S19" s="85"/>
      <c r="T19" s="85"/>
    </row>
    <row r="20" spans="1:21" ht="21" customHeight="1" x14ac:dyDescent="0.25">
      <c r="A20" s="69"/>
      <c r="B20" s="85"/>
      <c r="C20" s="70"/>
      <c r="D20" s="71"/>
      <c r="E20" s="71"/>
      <c r="F20" s="71"/>
      <c r="G20" s="73"/>
      <c r="H20" s="73"/>
      <c r="I20" s="73"/>
      <c r="J20" s="73"/>
      <c r="K20" s="73"/>
      <c r="L20" s="90"/>
      <c r="M20" s="73"/>
      <c r="N20" s="90"/>
      <c r="O20" s="73"/>
      <c r="P20" s="90"/>
      <c r="Q20" s="73"/>
      <c r="R20" s="90"/>
      <c r="S20" s="85"/>
      <c r="T20" s="85"/>
    </row>
    <row r="21" spans="1:21" ht="13.8" x14ac:dyDescent="0.3">
      <c r="A21" s="3"/>
      <c r="B21" s="341"/>
      <c r="C21" s="116"/>
      <c r="D21" s="116"/>
      <c r="E21" s="116"/>
      <c r="F21" s="88"/>
      <c r="G21" s="116"/>
      <c r="H21" s="15"/>
      <c r="I21" s="15"/>
      <c r="J21" s="15"/>
      <c r="K21" s="16"/>
      <c r="L21" s="89"/>
      <c r="M21" s="17"/>
      <c r="S21" s="116"/>
      <c r="T21" s="116"/>
    </row>
    <row r="22" spans="1:21" ht="13.8" x14ac:dyDescent="0.3">
      <c r="A22" s="3"/>
      <c r="B22" s="341"/>
      <c r="C22" s="116"/>
      <c r="D22" s="116"/>
      <c r="E22" s="116"/>
      <c r="F22" s="88"/>
      <c r="G22" s="116"/>
      <c r="H22" s="15"/>
      <c r="I22" s="15"/>
      <c r="J22" s="15"/>
      <c r="K22" s="16"/>
      <c r="L22" s="89"/>
      <c r="M22" s="17"/>
      <c r="S22" s="116"/>
      <c r="T22" s="116"/>
      <c r="U22" s="190"/>
    </row>
    <row r="23" spans="1:21" x14ac:dyDescent="0.25">
      <c r="L23" s="89"/>
    </row>
    <row r="24" spans="1:21" x14ac:dyDescent="0.25">
      <c r="B24" s="9" t="s">
        <v>103</v>
      </c>
      <c r="C24" s="188">
        <v>49.6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</row>
    <row r="25" spans="1:21" ht="15" x14ac:dyDescent="0.25">
      <c r="B25" s="9" t="s">
        <v>104</v>
      </c>
      <c r="G25" s="92"/>
      <c r="H25" s="92"/>
      <c r="I25" s="92"/>
      <c r="J25" s="92"/>
      <c r="K25" s="92"/>
      <c r="L25" s="92"/>
      <c r="M25" s="92"/>
      <c r="N25" s="100"/>
      <c r="O25" s="92"/>
      <c r="P25" s="92"/>
      <c r="Q25" s="92"/>
      <c r="R25" s="100"/>
      <c r="S25" s="94"/>
    </row>
  </sheetData>
  <mergeCells count="16">
    <mergeCell ref="M2:R2"/>
    <mergeCell ref="M3:N3"/>
    <mergeCell ref="O3:P3"/>
    <mergeCell ref="Q3:R3"/>
    <mergeCell ref="A2:A4"/>
    <mergeCell ref="C2:C4"/>
    <mergeCell ref="D2:D4"/>
    <mergeCell ref="E2:E4"/>
    <mergeCell ref="F2:F4"/>
    <mergeCell ref="K2:L3"/>
    <mergeCell ref="B21:B22"/>
    <mergeCell ref="G2:G4"/>
    <mergeCell ref="H2:H4"/>
    <mergeCell ref="I2:I4"/>
    <mergeCell ref="J2:J4"/>
    <mergeCell ref="B5:B6"/>
  </mergeCells>
  <pageMargins left="0.7" right="0.7" top="0.75" bottom="0.75" header="0.3" footer="0.3"/>
  <pageSetup paperSize="9"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11" sqref="V11"/>
    </sheetView>
  </sheetViews>
  <sheetFormatPr defaultRowHeight="13.2" x14ac:dyDescent="0.25"/>
  <cols>
    <col min="1" max="1" width="5" customWidth="1"/>
    <col min="2" max="2" width="16.44140625" customWidth="1"/>
    <col min="3" max="3" width="17.44140625" customWidth="1"/>
    <col min="4" max="4" width="7.5546875" customWidth="1"/>
    <col min="5" max="5" width="5.5546875" bestFit="1" customWidth="1"/>
    <col min="6" max="6" width="3.88671875" customWidth="1"/>
    <col min="7" max="7" width="6.109375" customWidth="1"/>
    <col min="8" max="8" width="5.109375" customWidth="1"/>
    <col min="9" max="9" width="5.44140625" customWidth="1"/>
    <col min="10" max="10" width="6.6640625" customWidth="1"/>
    <col min="11" max="11" width="9" bestFit="1" customWidth="1"/>
    <col min="12" max="12" width="6.44140625" customWidth="1"/>
    <col min="13" max="13" width="6.109375" customWidth="1"/>
    <col min="14" max="14" width="5.5546875" customWidth="1"/>
    <col min="15" max="15" width="6.33203125" customWidth="1"/>
    <col min="16" max="16" width="5.5546875" customWidth="1"/>
    <col min="17" max="18" width="6.44140625" customWidth="1"/>
    <col min="19" max="19" width="5.33203125" customWidth="1"/>
    <col min="20" max="20" width="6.88671875" customWidth="1"/>
  </cols>
  <sheetData/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workbookViewId="0">
      <pane xSplit="1" topLeftCell="B1" activePane="topRight" state="frozen"/>
      <selection pane="topRight" activeCell="W16" sqref="W16"/>
    </sheetView>
  </sheetViews>
  <sheetFormatPr defaultRowHeight="13.2" x14ac:dyDescent="0.25"/>
  <cols>
    <col min="1" max="1" width="5" customWidth="1"/>
    <col min="2" max="2" width="15.6640625" customWidth="1"/>
    <col min="3" max="3" width="15" customWidth="1"/>
    <col min="4" max="5" width="4.88671875" customWidth="1"/>
    <col min="6" max="6" width="4" customWidth="1"/>
    <col min="7" max="7" width="5.5546875" bestFit="1" customWidth="1"/>
    <col min="8" max="8" width="6.44140625" customWidth="1"/>
    <col min="9" max="9" width="7.44140625" customWidth="1"/>
    <col min="10" max="10" width="6.33203125" customWidth="1"/>
    <col min="12" max="12" width="7.88671875" customWidth="1"/>
    <col min="13" max="13" width="7.33203125" customWidth="1"/>
    <col min="14" max="15" width="6" customWidth="1"/>
    <col min="16" max="16" width="6.44140625" customWidth="1"/>
    <col min="17" max="17" width="6.109375" customWidth="1"/>
    <col min="18" max="18" width="7.5546875" customWidth="1"/>
  </cols>
  <sheetData>
    <row r="1" spans="1:20" ht="26.4" x14ac:dyDescent="0.25">
      <c r="A1" s="298" t="s">
        <v>34</v>
      </c>
      <c r="B1" s="109" t="s">
        <v>0</v>
      </c>
      <c r="C1" s="284" t="s">
        <v>1</v>
      </c>
      <c r="D1" s="287" t="s">
        <v>2</v>
      </c>
      <c r="E1" s="287" t="s">
        <v>3</v>
      </c>
      <c r="F1" s="287" t="s">
        <v>4</v>
      </c>
      <c r="G1" s="287" t="s">
        <v>5</v>
      </c>
      <c r="H1" s="287" t="s">
        <v>6</v>
      </c>
      <c r="I1" s="287" t="s">
        <v>7</v>
      </c>
      <c r="J1" s="287" t="s">
        <v>8</v>
      </c>
      <c r="K1" s="294" t="s">
        <v>52</v>
      </c>
      <c r="L1" s="295"/>
      <c r="M1" s="289" t="s">
        <v>53</v>
      </c>
      <c r="N1" s="289"/>
      <c r="O1" s="289"/>
      <c r="P1" s="289"/>
      <c r="Q1" s="289"/>
      <c r="R1" s="289"/>
      <c r="S1" s="9"/>
      <c r="T1" s="9"/>
    </row>
    <row r="2" spans="1:20" x14ac:dyDescent="0.25">
      <c r="A2" s="298"/>
      <c r="B2" s="162" t="s">
        <v>93</v>
      </c>
      <c r="C2" s="285"/>
      <c r="D2" s="287"/>
      <c r="E2" s="287"/>
      <c r="F2" s="287"/>
      <c r="G2" s="287"/>
      <c r="H2" s="287"/>
      <c r="I2" s="287"/>
      <c r="J2" s="287"/>
      <c r="K2" s="296"/>
      <c r="L2" s="297"/>
      <c r="M2" s="290" t="s">
        <v>54</v>
      </c>
      <c r="N2" s="290"/>
      <c r="O2" s="291" t="s">
        <v>55</v>
      </c>
      <c r="P2" s="291"/>
      <c r="Q2" s="291" t="s">
        <v>56</v>
      </c>
      <c r="R2" s="291"/>
      <c r="S2" s="109"/>
      <c r="T2" s="109"/>
    </row>
    <row r="3" spans="1:20" ht="13.5" customHeight="1" x14ac:dyDescent="0.25">
      <c r="A3" s="298"/>
      <c r="B3" s="109"/>
      <c r="C3" s="286"/>
      <c r="D3" s="287"/>
      <c r="E3" s="287"/>
      <c r="F3" s="287"/>
      <c r="G3" s="287"/>
      <c r="H3" s="287"/>
      <c r="I3" s="287"/>
      <c r="J3" s="287"/>
      <c r="K3" s="128" t="s">
        <v>35</v>
      </c>
      <c r="L3" s="129" t="s">
        <v>57</v>
      </c>
      <c r="M3" s="110" t="s">
        <v>35</v>
      </c>
      <c r="N3" s="61" t="s">
        <v>57</v>
      </c>
      <c r="O3" s="110" t="s">
        <v>35</v>
      </c>
      <c r="P3" s="62" t="s">
        <v>57</v>
      </c>
      <c r="Q3" s="110" t="s">
        <v>35</v>
      </c>
      <c r="R3" s="61" t="s">
        <v>57</v>
      </c>
      <c r="S3" s="119"/>
      <c r="T3" s="124"/>
    </row>
    <row r="4" spans="1:20" ht="1.5" hidden="1" customHeight="1" x14ac:dyDescent="0.25">
      <c r="A4" s="292" t="s">
        <v>74</v>
      </c>
      <c r="B4" s="109"/>
      <c r="C4" s="104"/>
      <c r="D4" s="112"/>
      <c r="E4" s="112"/>
      <c r="F4" s="112"/>
      <c r="G4" s="112"/>
      <c r="H4" s="110"/>
      <c r="I4" s="112"/>
      <c r="J4" s="112"/>
      <c r="K4" s="33"/>
      <c r="L4" s="62"/>
      <c r="M4" s="33"/>
      <c r="N4" s="62"/>
      <c r="O4" s="112"/>
      <c r="P4" s="62"/>
      <c r="Q4" s="112"/>
      <c r="R4" s="61"/>
      <c r="S4" s="109"/>
      <c r="T4" s="109"/>
    </row>
    <row r="5" spans="1:20" ht="17.25" hidden="1" customHeight="1" x14ac:dyDescent="0.25">
      <c r="A5" s="292"/>
      <c r="B5" s="109"/>
      <c r="C5" s="104"/>
      <c r="D5" s="112"/>
      <c r="E5" s="112"/>
      <c r="F5" s="112"/>
      <c r="G5" s="110"/>
      <c r="H5" s="112"/>
      <c r="I5" s="112"/>
      <c r="J5" s="112"/>
      <c r="K5" s="33"/>
      <c r="L5" s="62"/>
      <c r="M5" s="33"/>
      <c r="N5" s="62"/>
      <c r="O5" s="112"/>
      <c r="P5" s="62"/>
      <c r="Q5" s="112"/>
      <c r="R5" s="61"/>
      <c r="S5" s="109"/>
      <c r="T5" s="109"/>
    </row>
    <row r="6" spans="1:20" hidden="1" x14ac:dyDescent="0.25">
      <c r="A6" s="292"/>
      <c r="B6" s="109"/>
      <c r="C6" s="104"/>
      <c r="D6" s="112"/>
      <c r="E6" s="112"/>
      <c r="F6" s="112"/>
      <c r="G6" s="110"/>
      <c r="H6" s="110"/>
      <c r="I6" s="112"/>
      <c r="J6" s="112"/>
      <c r="K6" s="33"/>
      <c r="L6" s="62"/>
      <c r="M6" s="33"/>
      <c r="N6" s="62"/>
      <c r="O6" s="112"/>
      <c r="P6" s="62"/>
      <c r="Q6" s="112"/>
      <c r="R6" s="61"/>
      <c r="S6" s="109"/>
      <c r="T6" s="109"/>
    </row>
    <row r="7" spans="1:20" hidden="1" x14ac:dyDescent="0.25">
      <c r="A7" s="292"/>
      <c r="B7" s="109"/>
      <c r="C7" s="104" t="s">
        <v>33</v>
      </c>
      <c r="D7" s="112"/>
      <c r="E7" s="112"/>
      <c r="F7" s="112">
        <v>100</v>
      </c>
      <c r="G7" s="34">
        <f t="shared" ref="G7:R7" si="0">SUM(G4:G6)</f>
        <v>0</v>
      </c>
      <c r="H7" s="34">
        <f t="shared" si="0"/>
        <v>0</v>
      </c>
      <c r="I7" s="34">
        <f t="shared" si="0"/>
        <v>0</v>
      </c>
      <c r="J7" s="34">
        <f t="shared" si="0"/>
        <v>0</v>
      </c>
      <c r="K7" s="34">
        <f t="shared" si="0"/>
        <v>0</v>
      </c>
      <c r="L7" s="34">
        <f t="shared" si="0"/>
        <v>0</v>
      </c>
      <c r="M7" s="34">
        <f t="shared" si="0"/>
        <v>0</v>
      </c>
      <c r="N7" s="34">
        <f t="shared" si="0"/>
        <v>0</v>
      </c>
      <c r="O7" s="34">
        <f t="shared" si="0"/>
        <v>0</v>
      </c>
      <c r="P7" s="34">
        <f t="shared" si="0"/>
        <v>0</v>
      </c>
      <c r="Q7" s="34">
        <f t="shared" si="0"/>
        <v>0</v>
      </c>
      <c r="R7" s="34">
        <f t="shared" si="0"/>
        <v>0</v>
      </c>
      <c r="S7" s="109"/>
      <c r="T7" s="109"/>
    </row>
    <row r="8" spans="1:20" ht="12.75" customHeight="1" x14ac:dyDescent="0.25">
      <c r="A8" s="292" t="s">
        <v>25</v>
      </c>
      <c r="B8" s="200" t="s">
        <v>108</v>
      </c>
      <c r="C8" s="198" t="s">
        <v>32</v>
      </c>
      <c r="D8" s="112">
        <v>100</v>
      </c>
      <c r="E8" s="112">
        <v>100</v>
      </c>
      <c r="F8" s="112">
        <v>100</v>
      </c>
      <c r="G8" s="112">
        <v>0</v>
      </c>
      <c r="H8" s="112">
        <v>0</v>
      </c>
      <c r="I8" s="112">
        <v>10.98</v>
      </c>
      <c r="J8" s="112">
        <v>47.52</v>
      </c>
      <c r="K8" s="110">
        <v>100</v>
      </c>
      <c r="L8" s="62">
        <v>10</v>
      </c>
      <c r="M8" s="110">
        <v>100</v>
      </c>
      <c r="N8" s="62">
        <v>10</v>
      </c>
      <c r="O8" s="112">
        <v>100</v>
      </c>
      <c r="P8" s="62">
        <v>10</v>
      </c>
      <c r="Q8" s="112">
        <v>100</v>
      </c>
      <c r="R8" s="61">
        <v>10</v>
      </c>
      <c r="S8" s="109"/>
      <c r="T8" s="109"/>
    </row>
    <row r="9" spans="1:20" x14ac:dyDescent="0.25">
      <c r="A9" s="292"/>
      <c r="B9" s="200" t="s">
        <v>109</v>
      </c>
      <c r="C9" s="198" t="s">
        <v>110</v>
      </c>
      <c r="D9" s="112">
        <v>100</v>
      </c>
      <c r="E9" s="112">
        <v>100</v>
      </c>
      <c r="F9" s="112"/>
      <c r="G9" s="112"/>
      <c r="H9" s="112"/>
      <c r="I9" s="112"/>
      <c r="J9" s="112"/>
      <c r="K9" s="110">
        <v>270</v>
      </c>
      <c r="L9" s="62">
        <v>2.7</v>
      </c>
      <c r="M9" s="110">
        <v>100</v>
      </c>
      <c r="N9" s="62">
        <v>2.7</v>
      </c>
      <c r="O9" s="112"/>
      <c r="P9" s="62"/>
      <c r="Q9" s="112"/>
      <c r="R9" s="61"/>
      <c r="S9" s="109"/>
      <c r="T9" s="109"/>
    </row>
    <row r="10" spans="1:20" x14ac:dyDescent="0.25">
      <c r="A10" s="292"/>
      <c r="B10" s="135"/>
      <c r="C10" s="196" t="s">
        <v>70</v>
      </c>
      <c r="D10" s="196">
        <v>63.7</v>
      </c>
      <c r="E10" s="196"/>
      <c r="F10" s="196"/>
      <c r="G10" s="196">
        <v>0.6</v>
      </c>
      <c r="H10" s="196">
        <v>0.12</v>
      </c>
      <c r="I10" s="196">
        <v>4.9800000000000004</v>
      </c>
      <c r="J10" s="196">
        <v>24.4</v>
      </c>
      <c r="K10" s="196">
        <v>25</v>
      </c>
      <c r="L10" s="137">
        <f t="shared" ref="L10:L13" si="1">D10*K10/1000</f>
        <v>1.5925</v>
      </c>
      <c r="M10" s="196"/>
      <c r="N10" s="137">
        <f t="shared" ref="N10:N13" si="2">D10*M10/1000</f>
        <v>0</v>
      </c>
      <c r="O10" s="195">
        <v>25</v>
      </c>
      <c r="P10" s="137">
        <f t="shared" ref="P10:P13" si="3">D10*O10/1000</f>
        <v>1.5925</v>
      </c>
      <c r="Q10" s="195"/>
      <c r="R10" s="127">
        <f t="shared" ref="R10:R13" si="4">D10*Q10/1000</f>
        <v>0</v>
      </c>
      <c r="S10" s="135"/>
      <c r="T10" s="135"/>
    </row>
    <row r="11" spans="1:20" x14ac:dyDescent="0.25">
      <c r="A11" s="292"/>
      <c r="B11" s="139"/>
      <c r="C11" s="196" t="s">
        <v>50</v>
      </c>
      <c r="D11" s="196">
        <v>2</v>
      </c>
      <c r="E11" s="196">
        <v>2</v>
      </c>
      <c r="F11" s="196"/>
      <c r="G11" s="196"/>
      <c r="H11" s="196"/>
      <c r="I11" s="196"/>
      <c r="J11" s="196"/>
      <c r="K11" s="196">
        <v>16</v>
      </c>
      <c r="L11" s="137">
        <f t="shared" si="1"/>
        <v>3.2000000000000001E-2</v>
      </c>
      <c r="M11" s="196"/>
      <c r="N11" s="137">
        <f t="shared" si="2"/>
        <v>0</v>
      </c>
      <c r="O11" s="195"/>
      <c r="P11" s="137">
        <f t="shared" si="3"/>
        <v>0</v>
      </c>
      <c r="Q11" s="195">
        <v>16</v>
      </c>
      <c r="R11" s="127">
        <f t="shared" si="4"/>
        <v>3.2000000000000001E-2</v>
      </c>
      <c r="S11" s="139"/>
      <c r="T11" s="139"/>
    </row>
    <row r="12" spans="1:20" ht="14.25" customHeight="1" x14ac:dyDescent="0.25">
      <c r="A12" s="292"/>
      <c r="B12" s="139"/>
      <c r="C12" s="196" t="s">
        <v>61</v>
      </c>
      <c r="D12" s="196">
        <v>28.4</v>
      </c>
      <c r="E12" s="196">
        <v>22.7</v>
      </c>
      <c r="F12" s="196"/>
      <c r="G12" s="196">
        <v>0.19</v>
      </c>
      <c r="H12" s="196"/>
      <c r="I12" s="196">
        <v>1.08</v>
      </c>
      <c r="J12" s="196">
        <v>5.13</v>
      </c>
      <c r="K12" s="196">
        <v>35</v>
      </c>
      <c r="L12" s="137">
        <f t="shared" si="1"/>
        <v>0.99399999999999999</v>
      </c>
      <c r="M12" s="196"/>
      <c r="N12" s="137">
        <f t="shared" si="2"/>
        <v>0</v>
      </c>
      <c r="O12" s="195">
        <v>35</v>
      </c>
      <c r="P12" s="137">
        <f t="shared" si="3"/>
        <v>0.99399999999999999</v>
      </c>
      <c r="Q12" s="195"/>
      <c r="R12" s="127">
        <f t="shared" si="4"/>
        <v>0</v>
      </c>
      <c r="S12" s="139"/>
      <c r="T12" s="139"/>
    </row>
    <row r="13" spans="1:20" x14ac:dyDescent="0.25">
      <c r="A13" s="292"/>
      <c r="B13" s="135"/>
      <c r="C13" s="196" t="s">
        <v>60</v>
      </c>
      <c r="D13" s="196">
        <v>14.3</v>
      </c>
      <c r="E13" s="196">
        <v>12</v>
      </c>
      <c r="F13" s="196"/>
      <c r="G13" s="196">
        <v>0.1</v>
      </c>
      <c r="H13" s="196"/>
      <c r="I13" s="196">
        <v>1.08</v>
      </c>
      <c r="J13" s="196">
        <v>3.28</v>
      </c>
      <c r="K13" s="196">
        <v>30</v>
      </c>
      <c r="L13" s="137">
        <f t="shared" si="1"/>
        <v>0.42899999999999999</v>
      </c>
      <c r="M13" s="196"/>
      <c r="N13" s="137">
        <f t="shared" si="2"/>
        <v>0</v>
      </c>
      <c r="O13" s="195">
        <v>30</v>
      </c>
      <c r="P13" s="137">
        <f t="shared" si="3"/>
        <v>0.42899999999999999</v>
      </c>
      <c r="Q13" s="195"/>
      <c r="R13" s="127">
        <f t="shared" si="4"/>
        <v>0</v>
      </c>
      <c r="S13" s="135"/>
      <c r="T13" s="135"/>
    </row>
    <row r="14" spans="1:20" x14ac:dyDescent="0.25">
      <c r="A14" s="292"/>
      <c r="B14" s="135"/>
      <c r="C14" s="196" t="s">
        <v>71</v>
      </c>
      <c r="D14" s="196">
        <v>69.8</v>
      </c>
      <c r="E14" s="196">
        <v>57</v>
      </c>
      <c r="F14" s="196"/>
      <c r="G14" s="196">
        <v>0.6</v>
      </c>
      <c r="H14" s="196">
        <v>0.03</v>
      </c>
      <c r="I14" s="196">
        <v>0.72</v>
      </c>
      <c r="J14" s="196">
        <v>9.9</v>
      </c>
      <c r="K14" s="196">
        <v>25</v>
      </c>
      <c r="L14" s="137">
        <f t="shared" ref="L14:L16" si="5">D14*K14/1000</f>
        <v>1.7450000000000001</v>
      </c>
      <c r="M14" s="196"/>
      <c r="N14" s="137">
        <f t="shared" ref="N14:N16" si="6">D14*M14/1000</f>
        <v>0</v>
      </c>
      <c r="O14" s="195">
        <v>25</v>
      </c>
      <c r="P14" s="137">
        <f t="shared" ref="P14:P16" si="7">D14*O14/1000</f>
        <v>1.7450000000000001</v>
      </c>
      <c r="Q14" s="195"/>
      <c r="R14" s="127">
        <f t="shared" ref="R14:R16" si="8">D14*Q14/1000</f>
        <v>0</v>
      </c>
      <c r="S14" s="135"/>
      <c r="T14" s="135"/>
    </row>
    <row r="15" spans="1:20" ht="26.4" x14ac:dyDescent="0.25">
      <c r="A15" s="292"/>
      <c r="B15" s="135"/>
      <c r="C15" s="196" t="s">
        <v>63</v>
      </c>
      <c r="D15" s="196">
        <v>4</v>
      </c>
      <c r="E15" s="196">
        <v>4</v>
      </c>
      <c r="F15" s="196"/>
      <c r="G15" s="196">
        <v>4.8000000000000001E-2</v>
      </c>
      <c r="H15" s="196">
        <v>4.3499999999999996</v>
      </c>
      <c r="I15" s="196">
        <v>0.156</v>
      </c>
      <c r="J15" s="196">
        <v>39.659999999999997</v>
      </c>
      <c r="K15" s="196">
        <v>140</v>
      </c>
      <c r="L15" s="137">
        <f t="shared" si="5"/>
        <v>0.56000000000000005</v>
      </c>
      <c r="M15" s="196">
        <v>140</v>
      </c>
      <c r="N15" s="137">
        <f t="shared" si="6"/>
        <v>0.56000000000000005</v>
      </c>
      <c r="O15" s="195"/>
      <c r="P15" s="137">
        <f t="shared" si="7"/>
        <v>0</v>
      </c>
      <c r="Q15" s="195"/>
      <c r="R15" s="127">
        <f t="shared" si="8"/>
        <v>0</v>
      </c>
      <c r="S15" s="135"/>
      <c r="T15" s="135"/>
    </row>
    <row r="16" spans="1:20" x14ac:dyDescent="0.25">
      <c r="A16" s="292"/>
      <c r="B16" s="135"/>
      <c r="C16" s="196" t="s">
        <v>72</v>
      </c>
      <c r="D16" s="196">
        <v>5</v>
      </c>
      <c r="E16" s="196">
        <v>5</v>
      </c>
      <c r="F16" s="196"/>
      <c r="G16" s="196">
        <v>0.4</v>
      </c>
      <c r="H16" s="196">
        <v>2.9</v>
      </c>
      <c r="I16" s="196">
        <v>0.05</v>
      </c>
      <c r="J16" s="196">
        <v>9.9</v>
      </c>
      <c r="K16" s="196">
        <v>86.05</v>
      </c>
      <c r="L16" s="137">
        <f t="shared" si="5"/>
        <v>0.43025000000000002</v>
      </c>
      <c r="M16" s="196">
        <v>86.05</v>
      </c>
      <c r="N16" s="137">
        <f t="shared" si="6"/>
        <v>0.43025000000000002</v>
      </c>
      <c r="O16" s="195"/>
      <c r="P16" s="137">
        <f t="shared" si="7"/>
        <v>0</v>
      </c>
      <c r="Q16" s="195"/>
      <c r="R16" s="127">
        <f t="shared" si="8"/>
        <v>0</v>
      </c>
      <c r="S16" s="135"/>
      <c r="T16" s="135"/>
    </row>
    <row r="17" spans="1:23" x14ac:dyDescent="0.25">
      <c r="A17" s="292"/>
      <c r="B17" s="135"/>
      <c r="C17" s="196"/>
      <c r="D17" s="196"/>
      <c r="E17" s="196"/>
      <c r="F17" s="196"/>
      <c r="G17" s="196"/>
      <c r="H17" s="196"/>
      <c r="I17" s="196"/>
      <c r="J17" s="196"/>
      <c r="K17" s="196"/>
      <c r="L17" s="137"/>
      <c r="M17" s="196"/>
      <c r="N17" s="137"/>
      <c r="O17" s="195"/>
      <c r="P17" s="137"/>
      <c r="Q17" s="195"/>
      <c r="R17" s="127"/>
      <c r="S17" s="135"/>
      <c r="T17" s="135"/>
    </row>
    <row r="18" spans="1:23" ht="18" customHeight="1" x14ac:dyDescent="0.25">
      <c r="A18" s="293" t="s">
        <v>112</v>
      </c>
      <c r="B18" s="299" t="s">
        <v>111</v>
      </c>
      <c r="C18" s="196" t="s">
        <v>84</v>
      </c>
      <c r="D18" s="196">
        <v>5</v>
      </c>
      <c r="E18" s="196">
        <v>5</v>
      </c>
      <c r="F18" s="196">
        <v>5</v>
      </c>
      <c r="G18" s="196">
        <v>54</v>
      </c>
      <c r="H18" s="196">
        <v>2.16</v>
      </c>
      <c r="I18" s="196">
        <v>0.74</v>
      </c>
      <c r="J18" s="196">
        <v>24.42</v>
      </c>
      <c r="K18" s="196">
        <v>500</v>
      </c>
      <c r="L18" s="137">
        <v>25</v>
      </c>
      <c r="M18" s="196"/>
      <c r="N18" s="137"/>
      <c r="O18" s="195"/>
      <c r="P18" s="137"/>
      <c r="Q18" s="195">
        <v>500</v>
      </c>
      <c r="R18" s="127">
        <v>25</v>
      </c>
      <c r="S18" s="135"/>
      <c r="T18" s="135"/>
    </row>
    <row r="19" spans="1:23" ht="18" customHeight="1" x14ac:dyDescent="0.25">
      <c r="A19" s="293"/>
      <c r="B19" s="300"/>
      <c r="C19" s="196" t="s">
        <v>9</v>
      </c>
      <c r="D19" s="196">
        <v>20</v>
      </c>
      <c r="E19" s="196">
        <v>20</v>
      </c>
      <c r="F19" s="196">
        <v>20</v>
      </c>
      <c r="G19" s="196">
        <v>0</v>
      </c>
      <c r="H19" s="196">
        <v>0</v>
      </c>
      <c r="I19" s="196">
        <v>11.087999999999999</v>
      </c>
      <c r="J19" s="196">
        <v>42.67</v>
      </c>
      <c r="K19" s="196"/>
      <c r="L19" s="137"/>
      <c r="M19" s="196"/>
      <c r="N19" s="137"/>
      <c r="O19" s="195"/>
      <c r="P19" s="137">
        <v>20</v>
      </c>
      <c r="Q19" s="195">
        <v>80</v>
      </c>
      <c r="R19" s="127">
        <v>16</v>
      </c>
      <c r="S19" s="135"/>
      <c r="T19" s="135"/>
      <c r="W19" s="186"/>
    </row>
    <row r="20" spans="1:23" x14ac:dyDescent="0.25">
      <c r="A20" s="293"/>
      <c r="B20" s="135"/>
      <c r="C20" s="196" t="s">
        <v>24</v>
      </c>
      <c r="D20" s="196">
        <v>100</v>
      </c>
      <c r="E20" s="196">
        <v>100</v>
      </c>
      <c r="F20" s="196">
        <v>100</v>
      </c>
      <c r="G20" s="196">
        <v>2.82</v>
      </c>
      <c r="H20" s="196">
        <v>3.2</v>
      </c>
      <c r="I20" s="196">
        <v>4.7300000000000004</v>
      </c>
      <c r="J20" s="196">
        <v>58</v>
      </c>
      <c r="K20" s="196">
        <v>65</v>
      </c>
      <c r="L20" s="137">
        <v>6.5</v>
      </c>
      <c r="M20" s="196">
        <v>65</v>
      </c>
      <c r="N20" s="137">
        <v>6.5</v>
      </c>
      <c r="O20" s="195"/>
      <c r="P20" s="137"/>
      <c r="Q20" s="195"/>
      <c r="R20" s="127"/>
      <c r="S20" s="135"/>
      <c r="T20" s="135"/>
    </row>
    <row r="21" spans="1:23" ht="15.75" customHeight="1" x14ac:dyDescent="0.25">
      <c r="A21" s="112"/>
      <c r="B21" s="200" t="s">
        <v>113</v>
      </c>
      <c r="C21" s="104" t="s">
        <v>26</v>
      </c>
      <c r="D21" s="104">
        <v>30</v>
      </c>
      <c r="E21" s="104">
        <v>30</v>
      </c>
      <c r="F21" s="198">
        <v>30</v>
      </c>
      <c r="G21" s="104">
        <v>6.96</v>
      </c>
      <c r="H21" s="104">
        <v>1.2</v>
      </c>
      <c r="I21" s="104">
        <v>46</v>
      </c>
      <c r="J21" s="104">
        <v>167.2</v>
      </c>
      <c r="K21" s="110">
        <v>60</v>
      </c>
      <c r="L21" s="62">
        <v>1.8</v>
      </c>
      <c r="M21" s="110">
        <v>60</v>
      </c>
      <c r="N21" s="62">
        <f>D21*M21/1000</f>
        <v>1.8</v>
      </c>
      <c r="O21" s="33">
        <f>G21*N21/1000</f>
        <v>1.2528000000000001E-2</v>
      </c>
      <c r="P21" s="62">
        <f>D21*O21/1000</f>
        <v>3.7584000000000001E-4</v>
      </c>
      <c r="Q21" s="33">
        <f>I21*P21/1000</f>
        <v>1.7288640000000002E-5</v>
      </c>
      <c r="R21" s="61">
        <f>D21*Q21/1000</f>
        <v>5.1865920000000002E-7</v>
      </c>
      <c r="S21" s="109"/>
      <c r="T21" s="109"/>
    </row>
    <row r="22" spans="1:23" ht="26.4" x14ac:dyDescent="0.25">
      <c r="A22" s="112"/>
      <c r="B22" s="200" t="s">
        <v>114</v>
      </c>
      <c r="C22" s="198" t="s">
        <v>26</v>
      </c>
      <c r="D22" s="104">
        <v>20</v>
      </c>
      <c r="E22" s="104">
        <v>20</v>
      </c>
      <c r="F22" s="198">
        <v>20</v>
      </c>
      <c r="G22" s="214">
        <v>6.96</v>
      </c>
      <c r="H22" s="198">
        <v>1.02</v>
      </c>
      <c r="I22" s="198">
        <v>46</v>
      </c>
      <c r="J22" s="198">
        <v>167.2</v>
      </c>
      <c r="K22" s="198">
        <v>51</v>
      </c>
      <c r="L22" s="215">
        <v>1.02</v>
      </c>
      <c r="M22" s="216">
        <v>51</v>
      </c>
      <c r="N22" s="215">
        <v>1.02</v>
      </c>
      <c r="O22" s="52"/>
      <c r="P22" s="65"/>
      <c r="Q22" s="52"/>
      <c r="R22" s="65"/>
      <c r="S22" s="109"/>
      <c r="T22" s="109"/>
    </row>
    <row r="23" spans="1:23" x14ac:dyDescent="0.25">
      <c r="A23" s="44"/>
      <c r="B23" s="109"/>
      <c r="C23" s="104"/>
      <c r="D23" s="104"/>
      <c r="E23" s="104"/>
      <c r="F23" s="110"/>
      <c r="G23" s="39"/>
      <c r="H23" s="39"/>
      <c r="I23" s="39"/>
      <c r="J23" s="39"/>
      <c r="K23" s="39"/>
      <c r="L23" s="62"/>
      <c r="M23" s="39"/>
      <c r="N23" s="62"/>
      <c r="O23" s="112"/>
      <c r="P23" s="62"/>
      <c r="Q23" s="112"/>
      <c r="R23" s="61"/>
      <c r="S23" s="109"/>
      <c r="T23" s="109"/>
    </row>
    <row r="24" spans="1:23" ht="15" customHeight="1" x14ac:dyDescent="0.25">
      <c r="A24" s="44"/>
      <c r="B24" s="109"/>
      <c r="C24" s="104" t="s">
        <v>33</v>
      </c>
      <c r="D24" s="104"/>
      <c r="E24" s="104"/>
      <c r="F24" s="11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109"/>
      <c r="T24" s="109"/>
    </row>
    <row r="25" spans="1:23" x14ac:dyDescent="0.25">
      <c r="A25" s="288" t="s">
        <v>59</v>
      </c>
      <c r="B25" s="288"/>
      <c r="C25" s="54">
        <v>67.33</v>
      </c>
      <c r="D25" s="54"/>
      <c r="E25" s="54"/>
      <c r="F25" s="54"/>
      <c r="G25" s="55" t="e">
        <f>G24+G21+#REF!+G17</f>
        <v>#REF!</v>
      </c>
      <c r="H25" s="55" t="e">
        <f>H24+H21+#REF!+H17</f>
        <v>#REF!</v>
      </c>
      <c r="I25" s="55" t="e">
        <f>I24+I21+#REF!+I17</f>
        <v>#REF!</v>
      </c>
      <c r="J25" s="55" t="e">
        <f>J24+J21+#REF!+J17</f>
        <v>#REF!</v>
      </c>
      <c r="K25" s="55" t="e">
        <f>K24+K21+#REF!+K17</f>
        <v>#REF!</v>
      </c>
      <c r="L25" s="181" t="e">
        <f>L24+L21+#REF!+L17+L7</f>
        <v>#REF!</v>
      </c>
      <c r="M25" s="55" t="e">
        <f>M24+M21+#REF!+M17+M7</f>
        <v>#REF!</v>
      </c>
      <c r="N25" s="182" t="e">
        <f>N24+N21+#REF!+N17+N7</f>
        <v>#REF!</v>
      </c>
      <c r="O25" s="55" t="e">
        <f>O24+O21+#REF!+O17+O7</f>
        <v>#REF!</v>
      </c>
      <c r="P25" s="55" t="e">
        <f>P24+P21+#REF!+P17+P7</f>
        <v>#REF!</v>
      </c>
      <c r="Q25" s="55" t="e">
        <f>Q24+Q21+#REF!+Q17+Q7</f>
        <v>#REF!</v>
      </c>
      <c r="R25" s="182" t="e">
        <f>R24+R21+#REF!+R17+R7</f>
        <v>#REF!</v>
      </c>
      <c r="S25" s="187"/>
      <c r="T25" s="105"/>
    </row>
  </sheetData>
  <mergeCells count="19">
    <mergeCell ref="K1:L2"/>
    <mergeCell ref="A1:A3"/>
    <mergeCell ref="B18:B19"/>
    <mergeCell ref="C1:C3"/>
    <mergeCell ref="D1:D3"/>
    <mergeCell ref="E1:E3"/>
    <mergeCell ref="A25:B25"/>
    <mergeCell ref="M1:R1"/>
    <mergeCell ref="M2:N2"/>
    <mergeCell ref="O2:P2"/>
    <mergeCell ref="Q2:R2"/>
    <mergeCell ref="F1:F3"/>
    <mergeCell ref="G1:G3"/>
    <mergeCell ref="H1:H3"/>
    <mergeCell ref="I1:I3"/>
    <mergeCell ref="A4:A7"/>
    <mergeCell ref="A8:A17"/>
    <mergeCell ref="A18:A20"/>
    <mergeCell ref="J1:J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workbookViewId="0">
      <selection activeCell="K34" sqref="K34"/>
    </sheetView>
  </sheetViews>
  <sheetFormatPr defaultRowHeight="13.2" x14ac:dyDescent="0.25"/>
  <cols>
    <col min="2" max="2" width="21" customWidth="1"/>
    <col min="3" max="3" width="15.33203125" customWidth="1"/>
    <col min="4" max="4" width="4.88671875" customWidth="1"/>
    <col min="5" max="5" width="4.44140625" customWidth="1"/>
    <col min="6" max="6" width="4.5546875" customWidth="1"/>
    <col min="7" max="7" width="6.109375" customWidth="1"/>
    <col min="8" max="8" width="6.44140625" customWidth="1"/>
    <col min="9" max="9" width="7.44140625" customWidth="1"/>
    <col min="10" max="10" width="7.109375" customWidth="1"/>
    <col min="11" max="11" width="6.109375" customWidth="1"/>
    <col min="12" max="12" width="6.33203125" customWidth="1"/>
    <col min="13" max="13" width="8.6640625" customWidth="1"/>
    <col min="14" max="14" width="6.44140625" customWidth="1"/>
    <col min="15" max="15" width="6.109375" customWidth="1"/>
    <col min="16" max="16" width="5.44140625" customWidth="1"/>
    <col min="17" max="17" width="8.6640625" customWidth="1"/>
    <col min="18" max="18" width="8" customWidth="1"/>
  </cols>
  <sheetData>
    <row r="1" spans="1:20" s="30" customFormat="1" ht="15" customHeight="1" x14ac:dyDescent="0.25">
      <c r="A1" s="260" t="s">
        <v>34</v>
      </c>
      <c r="B1" s="135" t="s">
        <v>0</v>
      </c>
      <c r="C1" s="291" t="s">
        <v>1</v>
      </c>
      <c r="D1" s="291" t="s">
        <v>2</v>
      </c>
      <c r="E1" s="291" t="s">
        <v>3</v>
      </c>
      <c r="F1" s="291" t="s">
        <v>4</v>
      </c>
      <c r="G1" s="291" t="s">
        <v>5</v>
      </c>
      <c r="H1" s="291" t="s">
        <v>6</v>
      </c>
      <c r="I1" s="291" t="s">
        <v>7</v>
      </c>
      <c r="J1" s="291" t="s">
        <v>8</v>
      </c>
      <c r="K1" s="291" t="s">
        <v>52</v>
      </c>
      <c r="L1" s="291"/>
      <c r="M1" s="290" t="s">
        <v>53</v>
      </c>
      <c r="N1" s="290"/>
      <c r="O1" s="290"/>
      <c r="P1" s="290"/>
      <c r="Q1" s="290"/>
      <c r="R1" s="290"/>
      <c r="S1" s="136"/>
      <c r="T1" s="136"/>
    </row>
    <row r="2" spans="1:20" s="30" customFormat="1" ht="42" customHeight="1" x14ac:dyDescent="0.25">
      <c r="A2" s="261"/>
      <c r="B2" s="135" t="s">
        <v>94</v>
      </c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0" t="s">
        <v>54</v>
      </c>
      <c r="N2" s="290"/>
      <c r="O2" s="291" t="s">
        <v>55</v>
      </c>
      <c r="P2" s="291"/>
      <c r="Q2" s="291" t="s">
        <v>56</v>
      </c>
      <c r="R2" s="291"/>
      <c r="S2" s="135"/>
      <c r="T2" s="135"/>
    </row>
    <row r="3" spans="1:20" s="30" customFormat="1" ht="31.5" customHeight="1" x14ac:dyDescent="0.25">
      <c r="A3" s="262"/>
      <c r="B3" s="135"/>
      <c r="C3" s="291"/>
      <c r="D3" s="291"/>
      <c r="E3" s="291"/>
      <c r="F3" s="291"/>
      <c r="G3" s="291"/>
      <c r="H3" s="291"/>
      <c r="I3" s="291"/>
      <c r="J3" s="291"/>
      <c r="K3" s="126" t="s">
        <v>35</v>
      </c>
      <c r="L3" s="127" t="s">
        <v>57</v>
      </c>
      <c r="M3" s="126" t="s">
        <v>35</v>
      </c>
      <c r="N3" s="127" t="s">
        <v>57</v>
      </c>
      <c r="O3" s="126" t="s">
        <v>35</v>
      </c>
      <c r="P3" s="137" t="s">
        <v>57</v>
      </c>
      <c r="Q3" s="126" t="s">
        <v>35</v>
      </c>
      <c r="R3" s="127" t="s">
        <v>57</v>
      </c>
      <c r="S3" s="135"/>
      <c r="T3" s="135"/>
    </row>
    <row r="4" spans="1:20" x14ac:dyDescent="0.25"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</row>
    <row r="5" spans="1:20" s="30" customFormat="1" ht="15" customHeight="1" x14ac:dyDescent="0.25">
      <c r="A5" s="46" t="s">
        <v>41</v>
      </c>
      <c r="B5" s="301" t="s">
        <v>46</v>
      </c>
      <c r="C5" s="23" t="s">
        <v>42</v>
      </c>
      <c r="D5" s="23">
        <v>87</v>
      </c>
      <c r="E5" s="23">
        <v>74</v>
      </c>
      <c r="F5" s="20"/>
      <c r="G5" s="20">
        <v>16.89</v>
      </c>
      <c r="H5" s="20">
        <v>12.9</v>
      </c>
      <c r="I5" s="20"/>
      <c r="J5" s="20">
        <v>174.9</v>
      </c>
      <c r="K5" s="192">
        <v>440</v>
      </c>
      <c r="L5" s="62">
        <f t="shared" ref="L5:L12" si="0">D5*K5/1000</f>
        <v>38.28</v>
      </c>
      <c r="M5" s="192"/>
      <c r="N5" s="62">
        <f t="shared" ref="N5:N12" si="1">D5*M5/1000</f>
        <v>0</v>
      </c>
      <c r="O5" s="192"/>
      <c r="P5" s="62">
        <f t="shared" ref="P5:P12" si="2">D5*O5/1000</f>
        <v>0</v>
      </c>
      <c r="Q5" s="192">
        <v>440</v>
      </c>
      <c r="R5" s="61">
        <f t="shared" ref="R5:R12" si="3">D5*Q5/1000</f>
        <v>38.28</v>
      </c>
      <c r="S5" s="149"/>
      <c r="T5" s="149"/>
    </row>
    <row r="6" spans="1:20" s="30" customFormat="1" ht="15" customHeight="1" x14ac:dyDescent="0.25">
      <c r="A6" s="47"/>
      <c r="B6" s="301"/>
      <c r="C6" s="23" t="s">
        <v>14</v>
      </c>
      <c r="D6" s="23">
        <v>5</v>
      </c>
      <c r="E6" s="23">
        <v>5</v>
      </c>
      <c r="F6" s="20"/>
      <c r="G6" s="20"/>
      <c r="H6" s="20">
        <v>4.99</v>
      </c>
      <c r="I6" s="20"/>
      <c r="J6" s="20">
        <v>44.95</v>
      </c>
      <c r="K6" s="192">
        <v>140</v>
      </c>
      <c r="L6" s="62">
        <f t="shared" si="0"/>
        <v>0.7</v>
      </c>
      <c r="M6" s="192">
        <v>140</v>
      </c>
      <c r="N6" s="62">
        <f t="shared" si="1"/>
        <v>0.7</v>
      </c>
      <c r="O6" s="192"/>
      <c r="P6" s="62">
        <f t="shared" si="2"/>
        <v>0</v>
      </c>
      <c r="Q6" s="192"/>
      <c r="R6" s="61">
        <f t="shared" si="3"/>
        <v>0</v>
      </c>
      <c r="S6" s="199"/>
      <c r="T6" s="199"/>
    </row>
    <row r="7" spans="1:20" s="30" customFormat="1" ht="15" customHeight="1" x14ac:dyDescent="0.25">
      <c r="A7" s="47"/>
      <c r="B7" s="24"/>
      <c r="C7" s="23" t="s">
        <v>31</v>
      </c>
      <c r="D7" s="23">
        <v>18</v>
      </c>
      <c r="E7" s="23">
        <v>15</v>
      </c>
      <c r="F7" s="20"/>
      <c r="G7" s="20">
        <v>0.21</v>
      </c>
      <c r="H7" s="20" t="s">
        <v>12</v>
      </c>
      <c r="I7" s="20">
        <v>1.36</v>
      </c>
      <c r="J7" s="20">
        <v>6.15</v>
      </c>
      <c r="K7" s="192">
        <v>30</v>
      </c>
      <c r="L7" s="62">
        <f t="shared" si="0"/>
        <v>0.54</v>
      </c>
      <c r="M7" s="192"/>
      <c r="N7" s="62">
        <f t="shared" si="1"/>
        <v>0</v>
      </c>
      <c r="O7" s="192">
        <v>30</v>
      </c>
      <c r="P7" s="62">
        <f t="shared" si="2"/>
        <v>0.54</v>
      </c>
      <c r="Q7" s="192"/>
      <c r="R7" s="61">
        <f t="shared" si="3"/>
        <v>0</v>
      </c>
      <c r="S7" s="199"/>
      <c r="T7" s="199"/>
    </row>
    <row r="8" spans="1:20" s="30" customFormat="1" ht="15" customHeight="1" x14ac:dyDescent="0.25">
      <c r="A8" s="47"/>
      <c r="B8" s="24"/>
      <c r="C8" s="23" t="s">
        <v>47</v>
      </c>
      <c r="D8" s="23">
        <v>12</v>
      </c>
      <c r="E8" s="23">
        <v>12</v>
      </c>
      <c r="F8" s="20"/>
      <c r="G8" s="20">
        <v>0.43</v>
      </c>
      <c r="H8" s="20"/>
      <c r="I8" s="20">
        <v>1.87</v>
      </c>
      <c r="J8" s="20">
        <v>9.16</v>
      </c>
      <c r="K8" s="192">
        <v>70</v>
      </c>
      <c r="L8" s="62">
        <f t="shared" si="0"/>
        <v>0.84</v>
      </c>
      <c r="M8" s="192">
        <v>70</v>
      </c>
      <c r="N8" s="62">
        <f t="shared" si="1"/>
        <v>0.84</v>
      </c>
      <c r="O8" s="192"/>
      <c r="P8" s="62">
        <f t="shared" si="2"/>
        <v>0</v>
      </c>
      <c r="Q8" s="192"/>
      <c r="R8" s="61">
        <f t="shared" si="3"/>
        <v>0</v>
      </c>
      <c r="S8" s="24"/>
      <c r="T8" s="24"/>
    </row>
    <row r="9" spans="1:20" s="30" customFormat="1" ht="15" customHeight="1" x14ac:dyDescent="0.25">
      <c r="A9" s="47"/>
      <c r="B9" s="24"/>
      <c r="C9" s="23" t="s">
        <v>82</v>
      </c>
      <c r="D9" s="23">
        <v>4.8</v>
      </c>
      <c r="E9" s="23">
        <v>4.8</v>
      </c>
      <c r="F9" s="20"/>
      <c r="G9" s="20">
        <v>0.23</v>
      </c>
      <c r="H9" s="20"/>
      <c r="I9" s="20">
        <v>0.97</v>
      </c>
      <c r="J9" s="20">
        <v>2.16</v>
      </c>
      <c r="K9" s="192">
        <v>70</v>
      </c>
      <c r="L9" s="62">
        <f t="shared" si="0"/>
        <v>0.33600000000000002</v>
      </c>
      <c r="M9" s="192">
        <v>70</v>
      </c>
      <c r="N9" s="62">
        <f t="shared" si="1"/>
        <v>0.33600000000000002</v>
      </c>
      <c r="O9" s="192"/>
      <c r="P9" s="62">
        <f t="shared" si="2"/>
        <v>0</v>
      </c>
      <c r="Q9" s="192"/>
      <c r="R9" s="61">
        <f t="shared" si="3"/>
        <v>0</v>
      </c>
      <c r="S9" s="24"/>
      <c r="T9" s="24"/>
    </row>
    <row r="10" spans="1:20" s="30" customFormat="1" ht="15" customHeight="1" x14ac:dyDescent="0.25">
      <c r="A10" s="47"/>
      <c r="B10" s="24"/>
      <c r="C10" s="23" t="s">
        <v>10</v>
      </c>
      <c r="D10" s="23">
        <v>1</v>
      </c>
      <c r="E10" s="23">
        <v>3</v>
      </c>
      <c r="F10" s="20"/>
      <c r="G10" s="20" t="s">
        <v>12</v>
      </c>
      <c r="H10" s="20" t="s">
        <v>12</v>
      </c>
      <c r="I10" s="20" t="s">
        <v>12</v>
      </c>
      <c r="J10" s="20" t="s">
        <v>12</v>
      </c>
      <c r="K10" s="192">
        <v>16</v>
      </c>
      <c r="L10" s="62">
        <f t="shared" si="0"/>
        <v>1.6E-2</v>
      </c>
      <c r="M10" s="192">
        <v>16</v>
      </c>
      <c r="N10" s="62">
        <f t="shared" si="1"/>
        <v>1.6E-2</v>
      </c>
      <c r="O10" s="192"/>
      <c r="P10" s="62">
        <f t="shared" si="2"/>
        <v>0</v>
      </c>
      <c r="Q10" s="192"/>
      <c r="R10" s="61">
        <f t="shared" si="3"/>
        <v>0</v>
      </c>
      <c r="S10" s="24"/>
      <c r="T10" s="24"/>
    </row>
    <row r="11" spans="1:20" s="30" customFormat="1" ht="15" customHeight="1" x14ac:dyDescent="0.25">
      <c r="A11" s="47"/>
      <c r="B11" s="24"/>
      <c r="C11" s="23" t="s">
        <v>83</v>
      </c>
      <c r="D11" s="23"/>
      <c r="E11" s="23">
        <v>50</v>
      </c>
      <c r="F11" s="20"/>
      <c r="G11" s="20" t="s">
        <v>12</v>
      </c>
      <c r="H11" s="20"/>
      <c r="I11" s="20" t="s">
        <v>12</v>
      </c>
      <c r="J11" s="20" t="s">
        <v>12</v>
      </c>
      <c r="K11" s="192"/>
      <c r="L11" s="62">
        <f t="shared" si="0"/>
        <v>0</v>
      </c>
      <c r="M11" s="192"/>
      <c r="N11" s="62">
        <f t="shared" si="1"/>
        <v>0</v>
      </c>
      <c r="O11" s="192"/>
      <c r="P11" s="62">
        <f t="shared" si="2"/>
        <v>0</v>
      </c>
      <c r="Q11" s="192"/>
      <c r="R11" s="61">
        <f t="shared" si="3"/>
        <v>0</v>
      </c>
      <c r="S11" s="24"/>
      <c r="T11" s="24"/>
    </row>
    <row r="12" spans="1:20" s="51" customFormat="1" ht="15" customHeight="1" x14ac:dyDescent="0.25">
      <c r="A12" s="49"/>
      <c r="B12" s="24"/>
      <c r="C12" s="23" t="s">
        <v>22</v>
      </c>
      <c r="D12" s="23">
        <v>4</v>
      </c>
      <c r="E12" s="23">
        <v>4</v>
      </c>
      <c r="F12" s="20"/>
      <c r="G12" s="20">
        <v>0.43</v>
      </c>
      <c r="H12" s="20">
        <v>0.04</v>
      </c>
      <c r="I12" s="20">
        <v>2.72</v>
      </c>
      <c r="J12" s="20">
        <v>13.08</v>
      </c>
      <c r="K12" s="192">
        <v>40</v>
      </c>
      <c r="L12" s="62">
        <f t="shared" si="0"/>
        <v>0.16</v>
      </c>
      <c r="M12" s="192"/>
      <c r="N12" s="62">
        <f t="shared" si="1"/>
        <v>0</v>
      </c>
      <c r="O12" s="192"/>
      <c r="P12" s="62">
        <f t="shared" si="2"/>
        <v>0</v>
      </c>
      <c r="Q12" s="192">
        <v>40</v>
      </c>
      <c r="R12" s="61">
        <f t="shared" si="3"/>
        <v>0.16</v>
      </c>
      <c r="S12" s="24"/>
      <c r="T12" s="24"/>
    </row>
    <row r="13" spans="1:20" s="51" customFormat="1" ht="15" customHeight="1" x14ac:dyDescent="0.25">
      <c r="A13" s="49"/>
      <c r="B13" s="24"/>
      <c r="C13" s="23"/>
      <c r="D13" s="23"/>
      <c r="E13" s="23"/>
      <c r="F13" s="20"/>
      <c r="G13" s="21">
        <v>18.190000000000001</v>
      </c>
      <c r="H13" s="21">
        <v>17.93</v>
      </c>
      <c r="I13" s="21">
        <v>6.92</v>
      </c>
      <c r="J13" s="21">
        <v>250.4</v>
      </c>
      <c r="K13" s="21">
        <v>806</v>
      </c>
      <c r="L13" s="21">
        <v>40.869999999999997</v>
      </c>
      <c r="M13" s="21">
        <v>296</v>
      </c>
      <c r="N13" s="21">
        <v>1.8919999999999999</v>
      </c>
      <c r="O13" s="21">
        <v>30</v>
      </c>
      <c r="P13" s="21">
        <v>0.54</v>
      </c>
      <c r="Q13" s="21">
        <v>480</v>
      </c>
      <c r="R13" s="21">
        <v>38.44</v>
      </c>
      <c r="S13" s="24"/>
      <c r="T13" s="24"/>
    </row>
    <row r="14" spans="1:20" s="51" customFormat="1" ht="15" customHeight="1" x14ac:dyDescent="0.25">
      <c r="A14" s="293" t="s">
        <v>15</v>
      </c>
      <c r="B14" s="200" t="s">
        <v>81</v>
      </c>
      <c r="C14" s="192" t="s">
        <v>64</v>
      </c>
      <c r="D14" s="192">
        <v>51</v>
      </c>
      <c r="E14" s="192"/>
      <c r="F14" s="192"/>
      <c r="G14" s="192">
        <v>3.5</v>
      </c>
      <c r="H14" s="192">
        <v>0.37</v>
      </c>
      <c r="I14" s="192">
        <v>23.6</v>
      </c>
      <c r="J14" s="192">
        <v>114.5</v>
      </c>
      <c r="K14" s="191">
        <v>50</v>
      </c>
      <c r="L14" s="62">
        <f>D14*K14/1000</f>
        <v>2.5499999999999998</v>
      </c>
      <c r="M14" s="191">
        <v>50</v>
      </c>
      <c r="N14" s="98">
        <f>D14*M14/1000</f>
        <v>2.5499999999999998</v>
      </c>
      <c r="O14" s="192"/>
      <c r="P14" s="62">
        <f>D14*O14/1000</f>
        <v>0</v>
      </c>
      <c r="Q14" s="192"/>
      <c r="R14" s="61">
        <f>D14*Q14/1000</f>
        <v>0</v>
      </c>
      <c r="S14" s="200"/>
      <c r="T14" s="200"/>
    </row>
    <row r="15" spans="1:20" s="51" customFormat="1" ht="15" customHeight="1" x14ac:dyDescent="0.25">
      <c r="A15" s="293"/>
      <c r="B15" s="200"/>
      <c r="C15" s="192" t="s">
        <v>10</v>
      </c>
      <c r="D15" s="192">
        <v>3</v>
      </c>
      <c r="E15" s="192"/>
      <c r="F15" s="192"/>
      <c r="G15" s="192" t="s">
        <v>12</v>
      </c>
      <c r="H15" s="192" t="s">
        <v>12</v>
      </c>
      <c r="I15" s="192" t="s">
        <v>12</v>
      </c>
      <c r="J15" s="192" t="s">
        <v>12</v>
      </c>
      <c r="K15" s="191">
        <v>16</v>
      </c>
      <c r="L15" s="62">
        <f>D15*K15/1000</f>
        <v>4.8000000000000001E-2</v>
      </c>
      <c r="M15" s="191">
        <v>16</v>
      </c>
      <c r="N15" s="62">
        <f>D15*M15/1000</f>
        <v>4.8000000000000001E-2</v>
      </c>
      <c r="O15" s="192"/>
      <c r="P15" s="62">
        <f>D15*O15/1000</f>
        <v>0</v>
      </c>
      <c r="Q15" s="192"/>
      <c r="R15" s="61">
        <f>D15*Q15/1000</f>
        <v>0</v>
      </c>
      <c r="S15" s="200"/>
      <c r="T15" s="200"/>
    </row>
    <row r="16" spans="1:20" s="51" customFormat="1" ht="15" customHeight="1" x14ac:dyDescent="0.25">
      <c r="A16" s="293"/>
      <c r="B16" s="200"/>
      <c r="C16" s="191" t="s">
        <v>38</v>
      </c>
      <c r="D16" s="192">
        <v>5</v>
      </c>
      <c r="E16" s="192"/>
      <c r="F16" s="192"/>
      <c r="G16" s="192">
        <v>0.02</v>
      </c>
      <c r="H16" s="192">
        <v>2.5</v>
      </c>
      <c r="I16" s="192">
        <v>0.04</v>
      </c>
      <c r="J16" s="192">
        <v>23.1</v>
      </c>
      <c r="K16" s="191">
        <v>625</v>
      </c>
      <c r="L16" s="62">
        <f>D16*K16/1000</f>
        <v>3.125</v>
      </c>
      <c r="M16" s="191">
        <v>625</v>
      </c>
      <c r="N16" s="62">
        <f>D16*M16/1000</f>
        <v>3.125</v>
      </c>
      <c r="O16" s="192"/>
      <c r="P16" s="62">
        <f>D16*O16/1000</f>
        <v>0</v>
      </c>
      <c r="Q16" s="192"/>
      <c r="R16" s="61">
        <f>D16*Q16/1000</f>
        <v>0</v>
      </c>
      <c r="S16" s="200"/>
      <c r="T16" s="200"/>
    </row>
    <row r="17" spans="1:20" s="51" customFormat="1" ht="15" customHeight="1" x14ac:dyDescent="0.25">
      <c r="A17" s="293"/>
      <c r="B17" s="200"/>
      <c r="C17" s="192" t="s">
        <v>33</v>
      </c>
      <c r="D17" s="192"/>
      <c r="E17" s="192"/>
      <c r="F17" s="192">
        <v>150</v>
      </c>
      <c r="G17" s="34">
        <f t="shared" ref="G17:R17" si="4">SUM(G14:G16)</f>
        <v>3.52</v>
      </c>
      <c r="H17" s="34">
        <f t="shared" si="4"/>
        <v>2.87</v>
      </c>
      <c r="I17" s="34">
        <f t="shared" si="4"/>
        <v>23.64</v>
      </c>
      <c r="J17" s="34">
        <f t="shared" si="4"/>
        <v>137.6</v>
      </c>
      <c r="K17" s="34">
        <f t="shared" si="4"/>
        <v>691</v>
      </c>
      <c r="L17" s="34">
        <f t="shared" si="4"/>
        <v>5.7229999999999999</v>
      </c>
      <c r="M17" s="34">
        <f t="shared" si="4"/>
        <v>691</v>
      </c>
      <c r="N17" s="34">
        <f t="shared" si="4"/>
        <v>5.7229999999999999</v>
      </c>
      <c r="O17" s="34">
        <f t="shared" si="4"/>
        <v>0</v>
      </c>
      <c r="P17" s="34">
        <f t="shared" si="4"/>
        <v>0</v>
      </c>
      <c r="Q17" s="34">
        <f t="shared" si="4"/>
        <v>0</v>
      </c>
      <c r="R17" s="34">
        <f t="shared" si="4"/>
        <v>0</v>
      </c>
      <c r="S17" s="200"/>
      <c r="T17" s="200"/>
    </row>
    <row r="18" spans="1:20" s="30" customFormat="1" ht="15" customHeight="1" x14ac:dyDescent="0.25">
      <c r="A18" s="54" t="s">
        <v>19</v>
      </c>
      <c r="B18" s="24" t="s">
        <v>21</v>
      </c>
      <c r="C18" s="217" t="s">
        <v>115</v>
      </c>
      <c r="D18" s="23">
        <v>1</v>
      </c>
      <c r="E18" s="23">
        <v>1</v>
      </c>
      <c r="F18" s="20">
        <v>1</v>
      </c>
      <c r="G18" s="21"/>
      <c r="H18" s="21"/>
      <c r="I18" s="21"/>
      <c r="J18" s="21"/>
      <c r="K18" s="21">
        <v>688</v>
      </c>
      <c r="L18" s="21">
        <v>6.88</v>
      </c>
      <c r="M18" s="21">
        <v>688</v>
      </c>
      <c r="N18" s="21">
        <v>6.88</v>
      </c>
      <c r="O18" s="21"/>
      <c r="P18" s="21"/>
      <c r="Q18" s="21"/>
      <c r="R18" s="21"/>
      <c r="S18" s="24"/>
      <c r="T18" s="24"/>
    </row>
    <row r="19" spans="1:20" s="30" customFormat="1" ht="15" customHeight="1" x14ac:dyDescent="0.25">
      <c r="A19" s="54"/>
      <c r="B19" s="135"/>
      <c r="C19" s="197" t="s">
        <v>9</v>
      </c>
      <c r="D19" s="126">
        <v>15</v>
      </c>
      <c r="E19" s="126">
        <v>15</v>
      </c>
      <c r="F19" s="136"/>
      <c r="G19" s="126">
        <v>0</v>
      </c>
      <c r="H19" s="126" t="s">
        <v>12</v>
      </c>
      <c r="I19" s="126">
        <v>14.9</v>
      </c>
      <c r="J19" s="126">
        <v>56.8</v>
      </c>
      <c r="K19" s="126">
        <v>80</v>
      </c>
      <c r="L19" s="137">
        <f>D19*K19/1000</f>
        <v>1.2</v>
      </c>
      <c r="M19" s="126">
        <v>80</v>
      </c>
      <c r="N19" s="137">
        <f>D19*M19/1000</f>
        <v>1.2</v>
      </c>
      <c r="O19" s="136"/>
      <c r="P19" s="137">
        <f>D19*O19/1000</f>
        <v>0</v>
      </c>
      <c r="Q19" s="136"/>
      <c r="R19" s="127">
        <f>D19*Q19/1000</f>
        <v>0</v>
      </c>
      <c r="S19" s="135"/>
      <c r="T19" s="135"/>
    </row>
    <row r="20" spans="1:20" s="30" customFormat="1" ht="15" customHeight="1" x14ac:dyDescent="0.25">
      <c r="A20" s="54"/>
      <c r="B20" s="135"/>
      <c r="C20" s="197" t="s">
        <v>33</v>
      </c>
      <c r="D20" s="126"/>
      <c r="E20" s="126"/>
      <c r="F20" s="126">
        <v>200</v>
      </c>
      <c r="G20" s="196">
        <f>SUM(G18:G19)</f>
        <v>0</v>
      </c>
      <c r="H20" s="196"/>
      <c r="I20" s="135"/>
      <c r="J20" s="135"/>
      <c r="K20" s="135"/>
      <c r="L20" s="140"/>
      <c r="M20" s="135"/>
      <c r="N20" s="140"/>
      <c r="O20" s="135"/>
      <c r="P20" s="140"/>
      <c r="Q20" s="135"/>
      <c r="R20" s="140"/>
      <c r="S20" s="135"/>
      <c r="T20" s="135"/>
    </row>
    <row r="21" spans="1:20" s="30" customFormat="1" ht="15" customHeight="1" x14ac:dyDescent="0.25">
      <c r="A21" s="54"/>
      <c r="B21" s="299" t="s">
        <v>36</v>
      </c>
      <c r="C21" s="197" t="s">
        <v>26</v>
      </c>
      <c r="D21" s="196">
        <v>30</v>
      </c>
      <c r="E21" s="196">
        <v>30</v>
      </c>
      <c r="F21" s="196">
        <v>30</v>
      </c>
      <c r="G21" s="196">
        <v>6.96</v>
      </c>
      <c r="H21" s="196">
        <v>1.2</v>
      </c>
      <c r="I21" s="196">
        <v>46</v>
      </c>
      <c r="J21" s="196">
        <v>167.2</v>
      </c>
      <c r="K21" s="196">
        <v>60</v>
      </c>
      <c r="L21" s="219">
        <v>1.8</v>
      </c>
      <c r="M21" s="196">
        <v>30</v>
      </c>
      <c r="N21" s="219">
        <v>1.8</v>
      </c>
      <c r="O21" s="135"/>
      <c r="P21" s="140"/>
      <c r="Q21" s="135"/>
      <c r="R21" s="140"/>
      <c r="S21" s="135"/>
      <c r="T21" s="135"/>
    </row>
    <row r="22" spans="1:20" s="30" customFormat="1" ht="15" customHeight="1" x14ac:dyDescent="0.25">
      <c r="A22" s="7"/>
      <c r="B22" s="300"/>
      <c r="C22" s="218" t="s">
        <v>26</v>
      </c>
      <c r="D22" s="126">
        <v>20</v>
      </c>
      <c r="E22" s="126">
        <v>20</v>
      </c>
      <c r="F22" s="126">
        <v>20</v>
      </c>
      <c r="G22" s="126">
        <v>6.96</v>
      </c>
      <c r="H22" s="126">
        <v>1.2</v>
      </c>
      <c r="I22" s="126">
        <v>46</v>
      </c>
      <c r="J22" s="126">
        <v>167.2</v>
      </c>
      <c r="K22" s="126">
        <v>51</v>
      </c>
      <c r="L22" s="137">
        <f>D22*K22/1000</f>
        <v>1.02</v>
      </c>
      <c r="M22" s="126">
        <v>20</v>
      </c>
      <c r="N22" s="137">
        <v>1.02</v>
      </c>
      <c r="O22" s="138"/>
      <c r="P22" s="137">
        <f>D22*O22/1000</f>
        <v>0</v>
      </c>
      <c r="Q22" s="138"/>
      <c r="R22" s="127">
        <f>D22*Q22/1000</f>
        <v>0</v>
      </c>
      <c r="S22" s="135"/>
      <c r="T22" s="135"/>
    </row>
    <row r="23" spans="1:20" s="30" customFormat="1" ht="15" customHeight="1" x14ac:dyDescent="0.25">
      <c r="A23" s="275"/>
      <c r="B23" s="142"/>
      <c r="C23" s="141"/>
      <c r="D23" s="141"/>
      <c r="E23" s="141"/>
      <c r="F23" s="141"/>
      <c r="G23" s="141"/>
      <c r="H23" s="141"/>
      <c r="I23" s="141"/>
      <c r="J23" s="141"/>
      <c r="K23" s="126"/>
      <c r="L23" s="137"/>
      <c r="M23" s="126"/>
      <c r="N23" s="137"/>
      <c r="O23" s="138"/>
      <c r="P23" s="137"/>
      <c r="Q23" s="138"/>
      <c r="R23" s="127"/>
      <c r="S23" s="138"/>
      <c r="T23" s="136"/>
    </row>
    <row r="24" spans="1:20" s="30" customFormat="1" ht="15" customHeight="1" x14ac:dyDescent="0.25">
      <c r="A24" s="276"/>
      <c r="B24" s="142"/>
      <c r="C24" s="141"/>
      <c r="D24" s="141"/>
      <c r="E24" s="141"/>
      <c r="F24" s="141"/>
      <c r="G24" s="143">
        <f>SUM(G23:G23)</f>
        <v>0</v>
      </c>
      <c r="H24" s="143">
        <f>SUM(H23:H23)</f>
        <v>0</v>
      </c>
      <c r="I24" s="143">
        <f>SUM(I23:I23)</f>
        <v>0</v>
      </c>
      <c r="J24" s="143">
        <f>SUM(J23:J23)</f>
        <v>0</v>
      </c>
      <c r="K24" s="143"/>
      <c r="L24" s="144">
        <f t="shared" ref="L24:R24" si="5">SUM(L23:L23)</f>
        <v>0</v>
      </c>
      <c r="M24" s="145">
        <f t="shared" si="5"/>
        <v>0</v>
      </c>
      <c r="N24" s="144">
        <f t="shared" si="5"/>
        <v>0</v>
      </c>
      <c r="O24" s="145">
        <f t="shared" si="5"/>
        <v>0</v>
      </c>
      <c r="P24" s="144">
        <f t="shared" si="5"/>
        <v>0</v>
      </c>
      <c r="Q24" s="145">
        <f t="shared" si="5"/>
        <v>0</v>
      </c>
      <c r="R24" s="144">
        <f t="shared" si="5"/>
        <v>0</v>
      </c>
      <c r="S24" s="138"/>
      <c r="T24" s="136"/>
    </row>
    <row r="25" spans="1:20" s="30" customFormat="1" ht="15" customHeight="1" x14ac:dyDescent="0.25">
      <c r="A25" s="44" t="s">
        <v>59</v>
      </c>
      <c r="B25" s="147"/>
      <c r="C25" s="136"/>
      <c r="D25" s="136"/>
      <c r="E25" s="136"/>
      <c r="F25" s="136"/>
      <c r="G25" s="146">
        <f>G24+G22+G20+G12</f>
        <v>7.39</v>
      </c>
      <c r="H25" s="146">
        <f>H24+H22+H20+H12</f>
        <v>1.24</v>
      </c>
      <c r="I25" s="146">
        <f>I24+I22+I20+I12</f>
        <v>48.72</v>
      </c>
      <c r="J25" s="146">
        <f>J24+J22+J20+J12</f>
        <v>180.28</v>
      </c>
      <c r="K25" s="146">
        <f>K24+K22+K20+K12</f>
        <v>91</v>
      </c>
      <c r="L25" s="178" t="e">
        <f>L24+L22+L20+L12+#REF!</f>
        <v>#REF!</v>
      </c>
      <c r="M25" s="146" t="e">
        <f>M24+M22+M20+M12+#REF!</f>
        <v>#REF!</v>
      </c>
      <c r="N25" s="179" t="e">
        <f>N24+N22+N20+N12+#REF!</f>
        <v>#REF!</v>
      </c>
      <c r="O25" s="146" t="e">
        <f>O24+O22+O20+O12+#REF!</f>
        <v>#REF!</v>
      </c>
      <c r="P25" s="180" t="e">
        <f>P24+P22+P20+P12+#REF!</f>
        <v>#REF!</v>
      </c>
      <c r="Q25" s="146" t="e">
        <f>Q24+Q22+Q20+Q12+#REF!</f>
        <v>#REF!</v>
      </c>
      <c r="R25" s="179" t="e">
        <f>R24+R22+R20+R12+#REF!</f>
        <v>#REF!</v>
      </c>
      <c r="S25" s="146"/>
      <c r="T25" s="146"/>
    </row>
  </sheetData>
  <mergeCells count="18">
    <mergeCell ref="B21:B22"/>
    <mergeCell ref="A1:A3"/>
    <mergeCell ref="C1:C3"/>
    <mergeCell ref="A23:A24"/>
    <mergeCell ref="D1:D3"/>
    <mergeCell ref="A14:A17"/>
    <mergeCell ref="F1:F3"/>
    <mergeCell ref="G1:G3"/>
    <mergeCell ref="H1:H3"/>
    <mergeCell ref="I1:I3"/>
    <mergeCell ref="B5:B6"/>
    <mergeCell ref="E1:E3"/>
    <mergeCell ref="J1:J3"/>
    <mergeCell ref="K1:L2"/>
    <mergeCell ref="M1:R1"/>
    <mergeCell ref="M2:N2"/>
    <mergeCell ref="O2:P2"/>
    <mergeCell ref="Q2:R2"/>
  </mergeCells>
  <pageMargins left="0.22" right="0.25" top="0.74803149606299213" bottom="0.74803149606299213" header="0.3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zoomScale="90" zoomScaleNormal="90" workbookViewId="0">
      <selection activeCell="Y12" sqref="Y12"/>
    </sheetView>
  </sheetViews>
  <sheetFormatPr defaultRowHeight="13.2" x14ac:dyDescent="0.25"/>
  <cols>
    <col min="1" max="1" width="5.109375" customWidth="1"/>
    <col min="2" max="2" width="15.109375" customWidth="1"/>
    <col min="3" max="3" width="16.88671875" customWidth="1"/>
    <col min="4" max="5" width="4.6640625" customWidth="1"/>
    <col min="6" max="6" width="3.6640625" customWidth="1"/>
    <col min="7" max="7" width="6.6640625" customWidth="1"/>
    <col min="8" max="8" width="6.109375" customWidth="1"/>
    <col min="9" max="9" width="6" customWidth="1"/>
    <col min="10" max="10" width="7.6640625" customWidth="1"/>
    <col min="12" max="12" width="5.44140625" customWidth="1"/>
    <col min="13" max="13" width="4.88671875" customWidth="1"/>
    <col min="14" max="14" width="5.44140625" customWidth="1"/>
    <col min="15" max="16" width="6.5546875" customWidth="1"/>
    <col min="17" max="17" width="6.6640625" customWidth="1"/>
  </cols>
  <sheetData>
    <row r="1" spans="1:20" ht="13.8" x14ac:dyDescent="0.25">
      <c r="A1" s="254" t="s">
        <v>76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6"/>
    </row>
    <row r="2" spans="1:20" ht="23.25" customHeight="1" x14ac:dyDescent="0.25">
      <c r="A2" s="308" t="s">
        <v>51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</row>
    <row r="3" spans="1:20" x14ac:dyDescent="0.25">
      <c r="A3" s="291" t="s">
        <v>34</v>
      </c>
      <c r="B3" s="299" t="s">
        <v>0</v>
      </c>
      <c r="C3" s="291" t="s">
        <v>1</v>
      </c>
      <c r="D3" s="291" t="s">
        <v>2</v>
      </c>
      <c r="E3" s="291" t="s">
        <v>3</v>
      </c>
      <c r="F3" s="291" t="s">
        <v>4</v>
      </c>
      <c r="G3" s="291" t="s">
        <v>5</v>
      </c>
      <c r="H3" s="291" t="s">
        <v>6</v>
      </c>
      <c r="I3" s="291" t="s">
        <v>7</v>
      </c>
      <c r="J3" s="291" t="s">
        <v>8</v>
      </c>
      <c r="K3" s="291" t="s">
        <v>52</v>
      </c>
      <c r="L3" s="291"/>
      <c r="M3" s="290" t="s">
        <v>53</v>
      </c>
      <c r="N3" s="290"/>
      <c r="O3" s="290"/>
      <c r="P3" s="290"/>
      <c r="Q3" s="290"/>
      <c r="R3" s="290"/>
      <c r="S3" s="139"/>
      <c r="T3" s="139"/>
    </row>
    <row r="4" spans="1:20" x14ac:dyDescent="0.25">
      <c r="A4" s="291"/>
      <c r="B4" s="302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0" t="s">
        <v>54</v>
      </c>
      <c r="N4" s="290"/>
      <c r="O4" s="291" t="s">
        <v>55</v>
      </c>
      <c r="P4" s="291"/>
      <c r="Q4" s="291" t="s">
        <v>56</v>
      </c>
      <c r="R4" s="291"/>
      <c r="S4" s="135"/>
      <c r="T4" s="139"/>
    </row>
    <row r="5" spans="1:20" ht="60.75" customHeight="1" x14ac:dyDescent="0.25">
      <c r="A5" s="291"/>
      <c r="B5" s="300"/>
      <c r="C5" s="291"/>
      <c r="D5" s="291"/>
      <c r="E5" s="291"/>
      <c r="F5" s="291"/>
      <c r="G5" s="291"/>
      <c r="H5" s="291"/>
      <c r="I5" s="291"/>
      <c r="J5" s="291"/>
      <c r="K5" s="126" t="s">
        <v>35</v>
      </c>
      <c r="L5" s="127" t="s">
        <v>57</v>
      </c>
      <c r="M5" s="126" t="s">
        <v>35</v>
      </c>
      <c r="N5" s="127" t="s">
        <v>57</v>
      </c>
      <c r="O5" s="126" t="s">
        <v>35</v>
      </c>
      <c r="P5" s="137" t="s">
        <v>57</v>
      </c>
      <c r="Q5" s="126" t="s">
        <v>35</v>
      </c>
      <c r="R5" s="127" t="s">
        <v>57</v>
      </c>
      <c r="S5" s="135"/>
      <c r="T5" s="135"/>
    </row>
    <row r="6" spans="1:20" x14ac:dyDescent="0.25">
      <c r="A6" s="306" t="s">
        <v>95</v>
      </c>
      <c r="B6" s="306"/>
      <c r="C6" s="22"/>
      <c r="D6" s="22"/>
      <c r="E6" s="22"/>
      <c r="F6" s="22"/>
      <c r="G6" s="22"/>
      <c r="H6" s="22"/>
      <c r="I6" s="22"/>
      <c r="J6" s="22"/>
      <c r="K6" s="22"/>
      <c r="L6" s="148"/>
      <c r="M6" s="22"/>
      <c r="N6" s="148"/>
      <c r="O6" s="22"/>
      <c r="P6" s="148"/>
      <c r="Q6" s="22"/>
      <c r="R6" s="148"/>
      <c r="S6" s="109"/>
      <c r="T6" s="109"/>
    </row>
    <row r="7" spans="1:20" x14ac:dyDescent="0.25">
      <c r="A7" s="304" t="s">
        <v>74</v>
      </c>
      <c r="B7" s="281" t="s">
        <v>168</v>
      </c>
      <c r="C7" s="251" t="s">
        <v>169</v>
      </c>
      <c r="D7" s="104">
        <v>60</v>
      </c>
      <c r="E7" s="104">
        <v>60</v>
      </c>
      <c r="F7" s="112">
        <v>60</v>
      </c>
      <c r="G7" s="110">
        <v>0</v>
      </c>
      <c r="H7" s="110">
        <v>0</v>
      </c>
      <c r="I7" s="110">
        <v>0</v>
      </c>
      <c r="J7" s="110">
        <v>27.2</v>
      </c>
      <c r="K7" s="110">
        <v>137</v>
      </c>
      <c r="L7" s="62">
        <v>8.2200000000000006</v>
      </c>
      <c r="M7" s="110">
        <v>0</v>
      </c>
      <c r="N7" s="62">
        <v>0</v>
      </c>
      <c r="O7" s="112">
        <v>0</v>
      </c>
      <c r="P7" s="62">
        <v>0</v>
      </c>
      <c r="Q7" s="112"/>
      <c r="R7" s="61"/>
      <c r="S7" s="106"/>
      <c r="T7" s="106"/>
    </row>
    <row r="8" spans="1:20" x14ac:dyDescent="0.25">
      <c r="A8" s="305"/>
      <c r="B8" s="303"/>
      <c r="C8" s="29"/>
      <c r="D8" s="93"/>
      <c r="E8" s="93"/>
      <c r="F8" s="29"/>
      <c r="G8" s="20"/>
      <c r="H8" s="20"/>
      <c r="I8" s="20"/>
      <c r="J8" s="20"/>
      <c r="K8" s="112"/>
      <c r="L8" s="62"/>
      <c r="M8" s="34"/>
      <c r="N8" s="62"/>
      <c r="O8" s="37"/>
      <c r="P8" s="62"/>
      <c r="Q8" s="37"/>
      <c r="R8" s="61"/>
      <c r="S8" s="109"/>
      <c r="T8" s="109"/>
    </row>
    <row r="9" spans="1:20" x14ac:dyDescent="0.25">
      <c r="A9" s="104"/>
      <c r="B9" s="149"/>
      <c r="C9" s="29" t="s">
        <v>33</v>
      </c>
      <c r="D9" s="42"/>
      <c r="E9" s="42"/>
      <c r="F9" s="29" t="s">
        <v>116</v>
      </c>
      <c r="G9" s="21"/>
      <c r="H9" s="21"/>
      <c r="I9" s="21"/>
      <c r="J9" s="21"/>
      <c r="K9" s="34"/>
      <c r="L9" s="66">
        <f>SUM(L7:L8)</f>
        <v>8.2200000000000006</v>
      </c>
      <c r="M9" s="66"/>
      <c r="N9" s="66">
        <f>SUM(N7:N8)</f>
        <v>0</v>
      </c>
      <c r="O9" s="66">
        <f>SUM(O7:O8)</f>
        <v>0</v>
      </c>
      <c r="P9" s="66">
        <f>SUM(P7:P8)</f>
        <v>0</v>
      </c>
      <c r="Q9" s="66">
        <f>SUM(Q7:Q8)</f>
        <v>0</v>
      </c>
      <c r="R9" s="66">
        <f>SUM(R7:R8)</f>
        <v>0</v>
      </c>
      <c r="S9" s="149"/>
      <c r="T9" s="149"/>
    </row>
    <row r="10" spans="1:20" ht="39.6" x14ac:dyDescent="0.25">
      <c r="A10" s="23" t="s">
        <v>120</v>
      </c>
      <c r="B10" s="301" t="s">
        <v>117</v>
      </c>
      <c r="C10" s="23" t="s">
        <v>119</v>
      </c>
      <c r="D10" s="23">
        <v>100</v>
      </c>
      <c r="E10" s="23">
        <v>100</v>
      </c>
      <c r="F10" s="217">
        <v>80</v>
      </c>
      <c r="G10" s="20">
        <v>27.4</v>
      </c>
      <c r="H10" s="20">
        <v>5.24</v>
      </c>
      <c r="I10" s="20">
        <v>0</v>
      </c>
      <c r="J10" s="20">
        <v>110</v>
      </c>
      <c r="K10" s="112">
        <v>325</v>
      </c>
      <c r="L10" s="62">
        <v>32.5</v>
      </c>
      <c r="M10" s="112">
        <v>325</v>
      </c>
      <c r="N10" s="62">
        <v>32.5</v>
      </c>
      <c r="O10" s="112">
        <v>325</v>
      </c>
      <c r="P10" s="62">
        <v>32.5</v>
      </c>
      <c r="Q10" s="112">
        <v>325</v>
      </c>
      <c r="R10" s="61">
        <v>32.5</v>
      </c>
      <c r="S10" s="149"/>
      <c r="T10" s="149"/>
    </row>
    <row r="11" spans="1:20" ht="11.25" customHeight="1" x14ac:dyDescent="0.25">
      <c r="A11" s="23"/>
      <c r="B11" s="301"/>
      <c r="C11" s="23"/>
      <c r="D11" s="23"/>
      <c r="E11" s="23"/>
      <c r="F11" s="20"/>
      <c r="G11" s="20"/>
      <c r="H11" s="20"/>
      <c r="I11" s="20"/>
      <c r="J11" s="20"/>
      <c r="K11" s="112"/>
      <c r="L11" s="62"/>
      <c r="M11" s="112"/>
      <c r="N11" s="62"/>
      <c r="O11" s="112"/>
      <c r="P11" s="62"/>
      <c r="Q11" s="112"/>
      <c r="R11" s="61"/>
      <c r="S11" s="108"/>
      <c r="T11" s="108"/>
    </row>
    <row r="12" spans="1:20" x14ac:dyDescent="0.25">
      <c r="A12" s="23"/>
      <c r="B12" s="24"/>
      <c r="C12" s="23"/>
      <c r="D12" s="23"/>
      <c r="E12" s="23"/>
      <c r="F12" s="20"/>
      <c r="G12" s="20"/>
      <c r="H12" s="20"/>
      <c r="I12" s="20"/>
      <c r="J12" s="20"/>
      <c r="K12" s="112"/>
      <c r="L12" s="62"/>
      <c r="M12" s="112"/>
      <c r="N12" s="62"/>
      <c r="O12" s="112"/>
      <c r="P12" s="62"/>
      <c r="Q12" s="112"/>
      <c r="R12" s="61"/>
      <c r="S12" s="108"/>
      <c r="T12" s="108"/>
    </row>
    <row r="13" spans="1:20" x14ac:dyDescent="0.25">
      <c r="A13" s="23"/>
      <c r="B13" s="24"/>
      <c r="C13" s="23"/>
      <c r="D13" s="23"/>
      <c r="E13" s="23"/>
      <c r="F13" s="20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4"/>
      <c r="T13" s="24"/>
    </row>
    <row r="14" spans="1:20" hidden="1" x14ac:dyDescent="0.25">
      <c r="A14" s="112"/>
      <c r="B14" s="109"/>
      <c r="C14" s="104"/>
      <c r="D14" s="112"/>
      <c r="E14" s="112"/>
      <c r="F14" s="112"/>
      <c r="G14" s="112"/>
      <c r="H14" s="112"/>
      <c r="I14" s="112"/>
      <c r="J14" s="112"/>
      <c r="K14" s="112"/>
      <c r="L14" s="62">
        <f>D14*K14/1000</f>
        <v>0</v>
      </c>
      <c r="M14" s="112"/>
      <c r="N14" s="62">
        <f>D14*M14/1000</f>
        <v>0</v>
      </c>
      <c r="O14" s="112"/>
      <c r="P14" s="62">
        <f>D14*O14/1000</f>
        <v>0</v>
      </c>
      <c r="Q14" s="112"/>
      <c r="R14" s="61">
        <f>D14*Q14/1000</f>
        <v>0</v>
      </c>
      <c r="S14" s="24"/>
      <c r="T14" s="24"/>
    </row>
    <row r="15" spans="1:20" ht="25.5" customHeight="1" x14ac:dyDescent="0.25">
      <c r="A15" s="293" t="s">
        <v>28</v>
      </c>
      <c r="B15" s="212" t="s">
        <v>121</v>
      </c>
      <c r="C15" s="206" t="s">
        <v>30</v>
      </c>
      <c r="D15" s="112">
        <v>170</v>
      </c>
      <c r="E15" s="112">
        <v>150</v>
      </c>
      <c r="F15" s="112">
        <v>150</v>
      </c>
      <c r="G15" s="112">
        <v>5.01</v>
      </c>
      <c r="H15" s="112">
        <v>0.72</v>
      </c>
      <c r="I15" s="112">
        <v>31.19</v>
      </c>
      <c r="J15" s="112">
        <v>144.29</v>
      </c>
      <c r="K15" s="110">
        <v>25</v>
      </c>
      <c r="L15" s="62">
        <v>4.25</v>
      </c>
      <c r="M15" s="110">
        <v>25</v>
      </c>
      <c r="N15" s="98">
        <v>4.25</v>
      </c>
      <c r="O15" s="112"/>
      <c r="P15" s="62"/>
      <c r="Q15" s="112"/>
      <c r="R15" s="61"/>
      <c r="S15" s="109"/>
      <c r="T15" s="109"/>
    </row>
    <row r="16" spans="1:20" ht="10.5" customHeight="1" x14ac:dyDescent="0.25">
      <c r="A16" s="293"/>
      <c r="B16" s="109"/>
      <c r="C16" s="206" t="s">
        <v>122</v>
      </c>
      <c r="D16" s="112">
        <v>24</v>
      </c>
      <c r="E16" s="112">
        <v>24</v>
      </c>
      <c r="F16" s="112"/>
      <c r="G16" s="112">
        <v>0.67</v>
      </c>
      <c r="H16" s="112">
        <v>0.76</v>
      </c>
      <c r="I16" s="112">
        <v>1.1200000000000001</v>
      </c>
      <c r="J16" s="112">
        <v>13.9</v>
      </c>
      <c r="K16" s="110">
        <v>65</v>
      </c>
      <c r="L16" s="62">
        <v>1.56</v>
      </c>
      <c r="M16" s="110">
        <v>65</v>
      </c>
      <c r="N16" s="62">
        <v>1.56</v>
      </c>
      <c r="O16" s="112"/>
      <c r="P16" s="62"/>
      <c r="Q16" s="112">
        <v>65</v>
      </c>
      <c r="R16" s="61">
        <v>1.56</v>
      </c>
      <c r="S16" s="109"/>
      <c r="T16" s="109"/>
    </row>
    <row r="17" spans="1:20" x14ac:dyDescent="0.25">
      <c r="A17" s="293"/>
      <c r="B17" s="109"/>
      <c r="C17" s="204" t="s">
        <v>38</v>
      </c>
      <c r="D17" s="112">
        <v>5.2</v>
      </c>
      <c r="E17" s="112"/>
      <c r="F17" s="112"/>
      <c r="G17" s="112">
        <v>0.04</v>
      </c>
      <c r="H17" s="112">
        <v>3.77</v>
      </c>
      <c r="I17" s="112">
        <v>0.13</v>
      </c>
      <c r="J17" s="112">
        <v>34.369999999999997</v>
      </c>
      <c r="K17" s="110">
        <v>800</v>
      </c>
      <c r="L17" s="62">
        <v>4.16</v>
      </c>
      <c r="M17" s="110">
        <v>800</v>
      </c>
      <c r="N17" s="62">
        <v>4.16</v>
      </c>
      <c r="O17" s="112"/>
      <c r="P17" s="62"/>
      <c r="Q17" s="112">
        <v>800</v>
      </c>
      <c r="R17" s="61">
        <v>4.16</v>
      </c>
      <c r="S17" s="109"/>
      <c r="T17" s="109"/>
    </row>
    <row r="18" spans="1:20" x14ac:dyDescent="0.25">
      <c r="A18" s="293"/>
      <c r="B18" s="109"/>
      <c r="C18" s="206" t="s">
        <v>10</v>
      </c>
      <c r="D18" s="112">
        <v>1</v>
      </c>
      <c r="E18" s="112"/>
      <c r="F18" s="112"/>
      <c r="G18" s="34"/>
      <c r="H18" s="34"/>
      <c r="I18" s="34"/>
      <c r="J18" s="34"/>
      <c r="K18" s="34"/>
      <c r="L18" s="206">
        <v>16</v>
      </c>
      <c r="M18" s="206">
        <v>1.6E-2</v>
      </c>
      <c r="N18" s="34"/>
      <c r="O18" s="34"/>
      <c r="P18" s="34"/>
      <c r="Q18" s="34"/>
      <c r="R18" s="34"/>
      <c r="S18" s="109"/>
      <c r="T18" s="109"/>
    </row>
    <row r="19" spans="1:20" x14ac:dyDescent="0.25">
      <c r="A19" s="293" t="s">
        <v>19</v>
      </c>
      <c r="B19" s="307" t="s">
        <v>163</v>
      </c>
      <c r="C19" s="242" t="s">
        <v>162</v>
      </c>
      <c r="D19" s="104">
        <v>4</v>
      </c>
      <c r="E19" s="104">
        <v>4</v>
      </c>
      <c r="F19" s="110"/>
      <c r="G19" s="110">
        <v>0.04</v>
      </c>
      <c r="H19" s="110" t="s">
        <v>12</v>
      </c>
      <c r="I19" s="110" t="s">
        <v>12</v>
      </c>
      <c r="J19" s="110"/>
      <c r="K19" s="110">
        <v>688</v>
      </c>
      <c r="L19" s="62">
        <f>D19*K19/1000</f>
        <v>2.7519999999999998</v>
      </c>
      <c r="M19" s="110">
        <v>688</v>
      </c>
      <c r="N19" s="62">
        <f>D19*M19/1000</f>
        <v>2.7519999999999998</v>
      </c>
      <c r="O19" s="112"/>
      <c r="P19" s="62">
        <f>D19*O19/1000</f>
        <v>0</v>
      </c>
      <c r="Q19" s="112"/>
      <c r="R19" s="61">
        <f>D19*Q19/1000</f>
        <v>0</v>
      </c>
      <c r="S19" s="109"/>
      <c r="T19" s="109"/>
    </row>
    <row r="20" spans="1:20" x14ac:dyDescent="0.25">
      <c r="A20" s="293"/>
      <c r="B20" s="307"/>
      <c r="C20" s="246" t="s">
        <v>122</v>
      </c>
      <c r="D20" s="246">
        <v>100</v>
      </c>
      <c r="E20" s="246">
        <v>100</v>
      </c>
      <c r="F20" s="244"/>
      <c r="G20" s="244">
        <v>2.85</v>
      </c>
      <c r="H20" s="244">
        <v>3.2</v>
      </c>
      <c r="I20" s="244">
        <v>4.7300000000000004</v>
      </c>
      <c r="J20" s="244">
        <v>58</v>
      </c>
      <c r="K20" s="244">
        <v>65</v>
      </c>
      <c r="L20" s="62">
        <v>6.5</v>
      </c>
      <c r="M20" s="244"/>
      <c r="N20" s="62"/>
      <c r="O20" s="245"/>
      <c r="P20" s="62"/>
      <c r="Q20" s="245"/>
      <c r="R20" s="61"/>
      <c r="S20" s="247"/>
      <c r="T20" s="247"/>
    </row>
    <row r="21" spans="1:20" x14ac:dyDescent="0.25">
      <c r="A21" s="293"/>
      <c r="B21" s="307"/>
      <c r="C21" s="104" t="s">
        <v>9</v>
      </c>
      <c r="D21" s="104">
        <v>20</v>
      </c>
      <c r="E21" s="104">
        <v>20</v>
      </c>
      <c r="F21" s="110"/>
      <c r="G21" s="110">
        <v>0</v>
      </c>
      <c r="H21" s="110"/>
      <c r="I21" s="110">
        <v>14.9</v>
      </c>
      <c r="J21" s="110">
        <v>58</v>
      </c>
      <c r="K21" s="110">
        <v>80</v>
      </c>
      <c r="L21" s="62">
        <f>D21*K21/1000</f>
        <v>1.6</v>
      </c>
      <c r="M21" s="110">
        <v>80</v>
      </c>
      <c r="N21" s="62">
        <f>D21*M21/1000</f>
        <v>1.6</v>
      </c>
      <c r="O21" s="112"/>
      <c r="P21" s="62">
        <f>D21*O21/1000</f>
        <v>0</v>
      </c>
      <c r="Q21" s="112"/>
      <c r="R21" s="61">
        <f>D21*Q21/1000</f>
        <v>0</v>
      </c>
      <c r="S21" s="109"/>
      <c r="T21" s="109"/>
    </row>
    <row r="22" spans="1:20" ht="10.5" customHeight="1" x14ac:dyDescent="0.25">
      <c r="A22" s="293"/>
      <c r="B22" s="307"/>
      <c r="C22" s="104" t="s">
        <v>33</v>
      </c>
      <c r="D22" s="104"/>
      <c r="E22" s="104"/>
      <c r="F22" s="110" t="s">
        <v>39</v>
      </c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>
        <f t="shared" ref="Q22:R22" si="0">SUM(Q19:Q21)</f>
        <v>0</v>
      </c>
      <c r="R22" s="36">
        <f t="shared" si="0"/>
        <v>0</v>
      </c>
      <c r="S22" s="109"/>
      <c r="T22" s="109"/>
    </row>
    <row r="23" spans="1:20" x14ac:dyDescent="0.25">
      <c r="A23" s="104"/>
      <c r="B23" s="109" t="s">
        <v>26</v>
      </c>
      <c r="C23" s="104" t="s">
        <v>26</v>
      </c>
      <c r="D23" s="104">
        <v>30</v>
      </c>
      <c r="E23" s="104">
        <v>30</v>
      </c>
      <c r="F23" s="110">
        <v>30</v>
      </c>
      <c r="G23" s="35">
        <v>12.16</v>
      </c>
      <c r="H23" s="35">
        <v>1.44</v>
      </c>
      <c r="I23" s="35">
        <v>79.760000000000005</v>
      </c>
      <c r="J23" s="35">
        <v>180.8</v>
      </c>
      <c r="K23" s="36">
        <v>60</v>
      </c>
      <c r="L23" s="62">
        <f>D23*K23/1000</f>
        <v>1.8</v>
      </c>
      <c r="M23" s="36">
        <v>60</v>
      </c>
      <c r="N23" s="62">
        <f>D23*M23/1000</f>
        <v>1.8</v>
      </c>
      <c r="O23" s="37"/>
      <c r="P23" s="62">
        <f>D23*O23/1000</f>
        <v>0</v>
      </c>
      <c r="Q23" s="37"/>
      <c r="R23" s="61">
        <f>D23*Q23/1000</f>
        <v>0</v>
      </c>
      <c r="S23" s="109"/>
      <c r="T23" s="109"/>
    </row>
    <row r="24" spans="1:20" x14ac:dyDescent="0.25">
      <c r="A24" s="293"/>
      <c r="B24" s="109"/>
      <c r="C24" s="198" t="s">
        <v>26</v>
      </c>
      <c r="D24" s="104">
        <v>20</v>
      </c>
      <c r="E24" s="104">
        <v>20</v>
      </c>
      <c r="F24" s="110">
        <v>20</v>
      </c>
      <c r="G24" s="110"/>
      <c r="H24" s="110"/>
      <c r="I24" s="110"/>
      <c r="J24" s="110"/>
      <c r="K24" s="110"/>
      <c r="L24" s="62">
        <v>1.02</v>
      </c>
      <c r="M24" s="110">
        <v>51</v>
      </c>
      <c r="N24" s="62"/>
      <c r="O24" s="112"/>
      <c r="P24" s="62"/>
      <c r="Q24" s="112"/>
      <c r="R24" s="61"/>
      <c r="S24" s="109"/>
      <c r="T24" s="109"/>
    </row>
    <row r="25" spans="1:20" ht="15" customHeight="1" x14ac:dyDescent="0.25">
      <c r="A25" s="293"/>
      <c r="B25" s="109"/>
      <c r="C25" s="104" t="s">
        <v>33</v>
      </c>
      <c r="D25" s="104"/>
      <c r="E25" s="104"/>
      <c r="F25" s="110">
        <v>50</v>
      </c>
      <c r="G25" s="35">
        <f t="shared" ref="G25:R25" si="1">SUM(G24:G24)</f>
        <v>0</v>
      </c>
      <c r="H25" s="35">
        <f t="shared" si="1"/>
        <v>0</v>
      </c>
      <c r="I25" s="35">
        <f t="shared" si="1"/>
        <v>0</v>
      </c>
      <c r="J25" s="35">
        <f t="shared" si="1"/>
        <v>0</v>
      </c>
      <c r="K25" s="35">
        <f t="shared" si="1"/>
        <v>0</v>
      </c>
      <c r="L25" s="35">
        <f t="shared" si="1"/>
        <v>1.02</v>
      </c>
      <c r="M25" s="35">
        <f t="shared" si="1"/>
        <v>51</v>
      </c>
      <c r="N25" s="35">
        <f t="shared" si="1"/>
        <v>0</v>
      </c>
      <c r="O25" s="35">
        <f t="shared" si="1"/>
        <v>0</v>
      </c>
      <c r="P25" s="35">
        <f t="shared" si="1"/>
        <v>0</v>
      </c>
      <c r="Q25" s="35">
        <f t="shared" si="1"/>
        <v>0</v>
      </c>
      <c r="R25" s="35">
        <f t="shared" si="1"/>
        <v>0</v>
      </c>
      <c r="S25" s="35"/>
      <c r="T25" s="9"/>
    </row>
    <row r="26" spans="1:20" x14ac:dyDescent="0.25">
      <c r="A26" s="293"/>
      <c r="B26" s="109"/>
      <c r="C26" s="104"/>
      <c r="D26" s="104"/>
      <c r="E26" s="104"/>
      <c r="F26" s="104"/>
      <c r="G26" s="38">
        <f t="shared" ref="G26:R26" si="2">G9+G13+G18+G22+G23+G25</f>
        <v>12.16</v>
      </c>
      <c r="H26" s="38">
        <f t="shared" si="2"/>
        <v>1.44</v>
      </c>
      <c r="I26" s="38">
        <f t="shared" si="2"/>
        <v>79.760000000000005</v>
      </c>
      <c r="J26" s="38">
        <f t="shared" si="2"/>
        <v>180.8</v>
      </c>
      <c r="K26" s="38">
        <f t="shared" si="2"/>
        <v>60</v>
      </c>
      <c r="L26" s="175">
        <f t="shared" si="2"/>
        <v>27.04</v>
      </c>
      <c r="M26" s="38">
        <f t="shared" si="2"/>
        <v>111.01599999999999</v>
      </c>
      <c r="N26" s="176">
        <f t="shared" si="2"/>
        <v>1.8</v>
      </c>
      <c r="O26" s="38">
        <f t="shared" si="2"/>
        <v>0</v>
      </c>
      <c r="P26" s="177">
        <f t="shared" si="2"/>
        <v>0</v>
      </c>
      <c r="Q26" s="38">
        <f t="shared" si="2"/>
        <v>0</v>
      </c>
      <c r="R26" s="176">
        <f t="shared" si="2"/>
        <v>0</v>
      </c>
      <c r="S26" s="33"/>
      <c r="T26" s="9"/>
    </row>
    <row r="27" spans="1:20" x14ac:dyDescent="0.25">
      <c r="A27" s="288" t="s">
        <v>59</v>
      </c>
      <c r="B27" s="28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188"/>
      <c r="S27" s="9"/>
      <c r="T27" s="9"/>
    </row>
  </sheetData>
  <mergeCells count="26">
    <mergeCell ref="A1:R1"/>
    <mergeCell ref="A2:R2"/>
    <mergeCell ref="A3:A5"/>
    <mergeCell ref="C3:C5"/>
    <mergeCell ref="D3:D5"/>
    <mergeCell ref="E3:E5"/>
    <mergeCell ref="F3:F5"/>
    <mergeCell ref="G3:G5"/>
    <mergeCell ref="H3:H5"/>
    <mergeCell ref="I3:I5"/>
    <mergeCell ref="J3:J5"/>
    <mergeCell ref="K3:L4"/>
    <mergeCell ref="M3:R3"/>
    <mergeCell ref="M4:N4"/>
    <mergeCell ref="O4:P4"/>
    <mergeCell ref="Q4:R4"/>
    <mergeCell ref="B3:B5"/>
    <mergeCell ref="B7:B8"/>
    <mergeCell ref="A7:A8"/>
    <mergeCell ref="A24:A26"/>
    <mergeCell ref="A27:B27"/>
    <mergeCell ref="A6:B6"/>
    <mergeCell ref="B10:B11"/>
    <mergeCell ref="A15:A18"/>
    <mergeCell ref="A19:A22"/>
    <mergeCell ref="B19:B2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workbookViewId="0">
      <selection activeCell="W13" sqref="W13"/>
    </sheetView>
  </sheetViews>
  <sheetFormatPr defaultRowHeight="13.2" x14ac:dyDescent="0.25"/>
  <cols>
    <col min="1" max="1" width="6.6640625" customWidth="1"/>
    <col min="2" max="2" width="17.109375" customWidth="1"/>
    <col min="3" max="3" width="14.6640625" customWidth="1"/>
    <col min="4" max="4" width="6" customWidth="1"/>
    <col min="5" max="5" width="5" customWidth="1"/>
    <col min="6" max="6" width="4.44140625" customWidth="1"/>
    <col min="7" max="7" width="5.33203125" customWidth="1"/>
    <col min="8" max="8" width="6" customWidth="1"/>
    <col min="9" max="9" width="5.88671875" customWidth="1"/>
    <col min="10" max="10" width="6.33203125" customWidth="1"/>
    <col min="11" max="11" width="7.6640625" customWidth="1"/>
    <col min="12" max="12" width="5.88671875" customWidth="1"/>
    <col min="13" max="13" width="6.6640625" customWidth="1"/>
    <col min="14" max="14" width="5.6640625" customWidth="1"/>
    <col min="15" max="15" width="4.44140625" customWidth="1"/>
    <col min="16" max="16" width="7.44140625" customWidth="1"/>
    <col min="17" max="17" width="7" customWidth="1"/>
    <col min="18" max="18" width="6.109375" customWidth="1"/>
  </cols>
  <sheetData>
    <row r="1" spans="1:21" s="74" customFormat="1" ht="15" customHeight="1" x14ac:dyDescent="0.25">
      <c r="A1" s="311" t="s">
        <v>34</v>
      </c>
      <c r="B1" s="151" t="s">
        <v>0</v>
      </c>
      <c r="C1" s="311" t="s">
        <v>1</v>
      </c>
      <c r="D1" s="311" t="s">
        <v>2</v>
      </c>
      <c r="E1" s="311" t="s">
        <v>3</v>
      </c>
      <c r="F1" s="311" t="s">
        <v>4</v>
      </c>
      <c r="G1" s="311" t="s">
        <v>5</v>
      </c>
      <c r="H1" s="311" t="s">
        <v>6</v>
      </c>
      <c r="I1" s="311" t="s">
        <v>7</v>
      </c>
      <c r="J1" s="311" t="s">
        <v>8</v>
      </c>
      <c r="K1" s="311" t="s">
        <v>52</v>
      </c>
      <c r="L1" s="311"/>
      <c r="M1" s="310" t="s">
        <v>53</v>
      </c>
      <c r="N1" s="310"/>
      <c r="O1" s="310"/>
      <c r="P1" s="310"/>
      <c r="Q1" s="310"/>
      <c r="R1" s="310"/>
      <c r="S1" s="152"/>
      <c r="T1" s="152"/>
      <c r="U1" s="152"/>
    </row>
    <row r="2" spans="1:21" s="74" customFormat="1" ht="75" customHeight="1" x14ac:dyDescent="0.25">
      <c r="A2" s="311"/>
      <c r="B2" s="163" t="s">
        <v>96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0" t="s">
        <v>54</v>
      </c>
      <c r="N2" s="310"/>
      <c r="O2" s="311" t="s">
        <v>55</v>
      </c>
      <c r="P2" s="311"/>
      <c r="Q2" s="311" t="s">
        <v>56</v>
      </c>
      <c r="R2" s="311"/>
      <c r="S2" s="152"/>
      <c r="T2" s="152"/>
      <c r="U2" s="152"/>
    </row>
    <row r="3" spans="1:21" s="74" customFormat="1" ht="44.25" customHeight="1" x14ac:dyDescent="0.25">
      <c r="A3" s="311"/>
      <c r="B3" s="151"/>
      <c r="C3" s="311"/>
      <c r="D3" s="311"/>
      <c r="E3" s="311"/>
      <c r="F3" s="311"/>
      <c r="G3" s="311"/>
      <c r="H3" s="311"/>
      <c r="I3" s="311"/>
      <c r="J3" s="311"/>
      <c r="K3" s="151" t="s">
        <v>35</v>
      </c>
      <c r="L3" s="153" t="s">
        <v>57</v>
      </c>
      <c r="M3" s="151" t="s">
        <v>35</v>
      </c>
      <c r="N3" s="153" t="s">
        <v>57</v>
      </c>
      <c r="O3" s="151" t="s">
        <v>35</v>
      </c>
      <c r="P3" s="154" t="s">
        <v>57</v>
      </c>
      <c r="Q3" s="151" t="s">
        <v>35</v>
      </c>
      <c r="R3" s="153" t="s">
        <v>57</v>
      </c>
      <c r="S3" s="152"/>
      <c r="T3" s="135"/>
      <c r="U3" s="135"/>
    </row>
    <row r="4" spans="1:21" s="74" customFormat="1" ht="15.75" customHeight="1" x14ac:dyDescent="0.25">
      <c r="A4" s="114"/>
      <c r="B4" s="212" t="s">
        <v>108</v>
      </c>
      <c r="C4" s="208" t="s">
        <v>32</v>
      </c>
      <c r="D4" s="112">
        <v>100</v>
      </c>
      <c r="E4" s="112">
        <v>100</v>
      </c>
      <c r="F4" s="112">
        <v>100</v>
      </c>
      <c r="G4" s="112">
        <v>0.08</v>
      </c>
      <c r="H4" s="110">
        <v>6.9000000000000006E-2</v>
      </c>
      <c r="I4" s="112">
        <v>1.79</v>
      </c>
      <c r="J4" s="112">
        <v>7.8</v>
      </c>
      <c r="K4" s="33">
        <v>100</v>
      </c>
      <c r="L4" s="62">
        <v>10</v>
      </c>
      <c r="M4" s="33"/>
      <c r="N4" s="62"/>
      <c r="O4" s="112"/>
      <c r="P4" s="62"/>
      <c r="Q4" s="112">
        <v>100</v>
      </c>
      <c r="R4" s="61">
        <v>10</v>
      </c>
      <c r="S4" s="33"/>
      <c r="T4" s="109"/>
      <c r="U4" s="109"/>
    </row>
    <row r="5" spans="1:21" s="74" customFormat="1" ht="12" customHeight="1" x14ac:dyDescent="0.25">
      <c r="A5" s="313"/>
      <c r="B5" s="316" t="s">
        <v>123</v>
      </c>
      <c r="C5" s="208" t="s">
        <v>124</v>
      </c>
      <c r="D5" s="112">
        <v>130</v>
      </c>
      <c r="E5" s="112">
        <v>100</v>
      </c>
      <c r="F5" s="112"/>
      <c r="G5" s="110">
        <v>11</v>
      </c>
      <c r="H5" s="112">
        <v>13.5</v>
      </c>
      <c r="I5" s="112">
        <v>4.78</v>
      </c>
      <c r="J5" s="112">
        <v>185</v>
      </c>
      <c r="K5" s="33">
        <v>130</v>
      </c>
      <c r="L5" s="62">
        <v>16.899999999999999</v>
      </c>
      <c r="M5" s="33"/>
      <c r="N5" s="62"/>
      <c r="O5" s="112"/>
      <c r="P5" s="62"/>
      <c r="Q5" s="112">
        <v>130</v>
      </c>
      <c r="R5" s="61">
        <v>16.8</v>
      </c>
      <c r="S5" s="33"/>
      <c r="T5" s="109"/>
      <c r="U5" s="109"/>
    </row>
    <row r="6" spans="1:21" s="74" customFormat="1" ht="14.25" customHeight="1" x14ac:dyDescent="0.25">
      <c r="A6" s="314"/>
      <c r="B6" s="317"/>
      <c r="C6" s="208" t="s">
        <v>26</v>
      </c>
      <c r="D6" s="112">
        <v>13</v>
      </c>
      <c r="E6" s="112">
        <v>13</v>
      </c>
      <c r="F6" s="112"/>
      <c r="G6" s="206">
        <v>6.96</v>
      </c>
      <c r="H6" s="206">
        <v>1.2</v>
      </c>
      <c r="I6" s="206">
        <v>32.96</v>
      </c>
      <c r="J6" s="206">
        <v>181</v>
      </c>
      <c r="K6" s="206">
        <v>60</v>
      </c>
      <c r="L6" s="206">
        <v>0.78</v>
      </c>
      <c r="M6" s="206">
        <v>60</v>
      </c>
      <c r="N6" s="206">
        <v>0.78</v>
      </c>
      <c r="O6" s="34"/>
      <c r="P6" s="34"/>
      <c r="Q6" s="34"/>
      <c r="R6" s="34"/>
      <c r="S6" s="33"/>
      <c r="T6" s="109"/>
      <c r="U6" s="109"/>
    </row>
    <row r="7" spans="1:21" ht="12.75" customHeight="1" x14ac:dyDescent="0.25">
      <c r="A7" s="315"/>
      <c r="B7" s="317"/>
      <c r="C7" s="9" t="s">
        <v>24</v>
      </c>
      <c r="D7" s="9">
        <v>19</v>
      </c>
      <c r="E7" s="9">
        <v>19</v>
      </c>
      <c r="F7" s="9"/>
      <c r="G7" s="9">
        <v>2.82</v>
      </c>
      <c r="H7" s="9">
        <v>3.2</v>
      </c>
      <c r="I7" s="9">
        <v>4.7300000000000004</v>
      </c>
      <c r="J7" s="9">
        <v>58</v>
      </c>
      <c r="K7" s="9">
        <v>65</v>
      </c>
      <c r="L7" s="9">
        <v>1.23</v>
      </c>
      <c r="M7" s="9"/>
      <c r="N7" s="9"/>
      <c r="O7" s="9"/>
      <c r="P7" s="9"/>
      <c r="Q7" s="9">
        <v>65</v>
      </c>
      <c r="R7" s="9">
        <v>1.23</v>
      </c>
      <c r="S7" s="9"/>
      <c r="T7" s="109"/>
      <c r="U7" s="109"/>
    </row>
    <row r="8" spans="1:21" ht="12.75" customHeight="1" x14ac:dyDescent="0.25">
      <c r="A8" s="227"/>
      <c r="B8" s="317"/>
      <c r="C8" s="9" t="s">
        <v>125</v>
      </c>
      <c r="D8" s="9">
        <v>5</v>
      </c>
      <c r="E8" s="9">
        <v>5</v>
      </c>
      <c r="F8" s="9"/>
      <c r="G8" s="9">
        <v>0.04</v>
      </c>
      <c r="H8" s="9">
        <v>3.63</v>
      </c>
      <c r="I8" s="9">
        <v>0.13</v>
      </c>
      <c r="J8" s="9">
        <v>33.049999999999997</v>
      </c>
      <c r="K8" s="9">
        <v>800</v>
      </c>
      <c r="L8" s="9">
        <v>4</v>
      </c>
      <c r="M8" s="9"/>
      <c r="N8" s="9"/>
      <c r="O8" s="9"/>
      <c r="P8" s="9"/>
      <c r="Q8" s="9">
        <v>800</v>
      </c>
      <c r="R8" s="9">
        <v>4</v>
      </c>
      <c r="S8" s="9"/>
      <c r="T8" s="212"/>
      <c r="U8" s="212"/>
    </row>
    <row r="9" spans="1:21" ht="12.75" customHeight="1" x14ac:dyDescent="0.25">
      <c r="A9" s="292"/>
      <c r="B9" s="318"/>
      <c r="C9" s="208" t="s">
        <v>14</v>
      </c>
      <c r="D9" s="112">
        <v>3</v>
      </c>
      <c r="E9" s="112">
        <v>3</v>
      </c>
      <c r="F9" s="112"/>
      <c r="G9" s="112"/>
      <c r="H9" s="112">
        <v>6.93</v>
      </c>
      <c r="I9" s="112"/>
      <c r="J9" s="112">
        <v>62.93</v>
      </c>
      <c r="K9" s="110">
        <v>140</v>
      </c>
      <c r="L9" s="62">
        <v>0.42</v>
      </c>
      <c r="M9" s="110"/>
      <c r="N9" s="62"/>
      <c r="O9" s="112"/>
      <c r="P9" s="62"/>
      <c r="Q9" s="112">
        <v>140</v>
      </c>
      <c r="R9" s="61">
        <v>0.42</v>
      </c>
      <c r="S9" s="33"/>
      <c r="T9" s="9"/>
      <c r="U9" s="9"/>
    </row>
    <row r="10" spans="1:21" ht="14.25" customHeight="1" x14ac:dyDescent="0.25">
      <c r="A10" s="292"/>
      <c r="B10" s="209" t="s">
        <v>126</v>
      </c>
      <c r="C10" s="104" t="s">
        <v>49</v>
      </c>
      <c r="D10" s="112">
        <v>55</v>
      </c>
      <c r="E10" s="112">
        <v>55</v>
      </c>
      <c r="F10" s="112"/>
      <c r="G10" s="112">
        <v>1.1599999999999999</v>
      </c>
      <c r="H10" s="112">
        <v>0.42</v>
      </c>
      <c r="I10" s="112">
        <v>10.58</v>
      </c>
      <c r="J10" s="112">
        <v>52.55</v>
      </c>
      <c r="K10" s="110">
        <v>90</v>
      </c>
      <c r="L10" s="62">
        <f>D10*K10/1000</f>
        <v>4.95</v>
      </c>
      <c r="M10" s="110">
        <v>90</v>
      </c>
      <c r="N10" s="62">
        <f>D10*M10/1000</f>
        <v>4.95</v>
      </c>
      <c r="O10" s="112"/>
      <c r="P10" s="62">
        <v>90</v>
      </c>
      <c r="Q10" s="112"/>
      <c r="R10" s="61">
        <v>4.95</v>
      </c>
      <c r="S10" s="33"/>
      <c r="T10" s="9"/>
      <c r="U10" s="9"/>
    </row>
    <row r="11" spans="1:21" ht="14.25" customHeight="1" x14ac:dyDescent="0.25">
      <c r="A11" s="292"/>
      <c r="B11" s="109"/>
      <c r="C11" s="104" t="s">
        <v>69</v>
      </c>
      <c r="D11" s="112">
        <v>7</v>
      </c>
      <c r="E11" s="112">
        <v>7</v>
      </c>
      <c r="F11" s="112"/>
      <c r="G11" s="112">
        <v>0.04</v>
      </c>
      <c r="H11" s="112">
        <v>3.63</v>
      </c>
      <c r="I11" s="112">
        <v>0.13</v>
      </c>
      <c r="J11" s="112">
        <v>33.049999999999997</v>
      </c>
      <c r="K11" s="110">
        <v>800</v>
      </c>
      <c r="L11" s="62">
        <v>5.6</v>
      </c>
      <c r="M11" s="110"/>
      <c r="N11" s="62">
        <f>D11*M11/1000</f>
        <v>0</v>
      </c>
      <c r="O11" s="112"/>
      <c r="P11" s="62">
        <f>D11*O11/1000</f>
        <v>0</v>
      </c>
      <c r="Q11" s="112">
        <v>800</v>
      </c>
      <c r="R11" s="61">
        <f>D11*Q11/1000</f>
        <v>5.6</v>
      </c>
      <c r="S11" s="33"/>
      <c r="T11" s="35"/>
      <c r="U11" s="35"/>
    </row>
    <row r="12" spans="1:21" x14ac:dyDescent="0.25">
      <c r="A12" s="292"/>
      <c r="B12" s="109"/>
      <c r="C12" s="104" t="s">
        <v>10</v>
      </c>
      <c r="D12" s="112">
        <v>1</v>
      </c>
      <c r="E12" s="112">
        <v>1</v>
      </c>
      <c r="F12" s="112"/>
      <c r="G12" s="112" t="s">
        <v>12</v>
      </c>
      <c r="H12" s="112" t="s">
        <v>12</v>
      </c>
      <c r="I12" s="112" t="s">
        <v>12</v>
      </c>
      <c r="J12" s="112" t="s">
        <v>12</v>
      </c>
      <c r="K12" s="110">
        <v>16</v>
      </c>
      <c r="L12" s="62">
        <f>D12*K12/1000</f>
        <v>1.6E-2</v>
      </c>
      <c r="M12" s="110">
        <v>16</v>
      </c>
      <c r="N12" s="62">
        <f>D12*M12/1000</f>
        <v>1.6E-2</v>
      </c>
      <c r="O12" s="112"/>
      <c r="P12" s="62">
        <f>D12*O12/1000</f>
        <v>0</v>
      </c>
      <c r="Q12" s="112"/>
      <c r="R12" s="61">
        <f>D12*Q12/1000</f>
        <v>0</v>
      </c>
      <c r="S12" s="33"/>
      <c r="T12" s="109"/>
      <c r="U12" s="109"/>
    </row>
    <row r="13" spans="1:21" x14ac:dyDescent="0.25">
      <c r="A13" s="292"/>
      <c r="B13" s="109"/>
      <c r="C13" s="104" t="s">
        <v>33</v>
      </c>
      <c r="D13" s="112"/>
      <c r="E13" s="112"/>
      <c r="F13" s="112">
        <v>100</v>
      </c>
      <c r="G13" s="37">
        <f>SUM(G9:G12)</f>
        <v>1.2</v>
      </c>
      <c r="H13" s="37">
        <f t="shared" ref="H13:R13" si="0">SUM(H9:H12)</f>
        <v>10.98</v>
      </c>
      <c r="I13" s="37">
        <f t="shared" si="0"/>
        <v>10.71</v>
      </c>
      <c r="J13" s="37">
        <f t="shared" si="0"/>
        <v>148.52999999999997</v>
      </c>
      <c r="K13" s="37"/>
      <c r="L13" s="66">
        <f t="shared" si="0"/>
        <v>10.985999999999999</v>
      </c>
      <c r="M13" s="37"/>
      <c r="N13" s="66">
        <f t="shared" si="0"/>
        <v>4.9660000000000002</v>
      </c>
      <c r="O13" s="37"/>
      <c r="P13" s="66">
        <f t="shared" si="0"/>
        <v>90</v>
      </c>
      <c r="Q13" s="37"/>
      <c r="R13" s="66">
        <f t="shared" si="0"/>
        <v>10.969999999999999</v>
      </c>
      <c r="S13" s="33"/>
      <c r="T13" s="109"/>
      <c r="U13" s="109"/>
    </row>
    <row r="14" spans="1:21" ht="18" customHeight="1" x14ac:dyDescent="0.25">
      <c r="A14" s="293" t="s">
        <v>19</v>
      </c>
      <c r="B14" s="312" t="s">
        <v>127</v>
      </c>
      <c r="C14" s="208" t="s">
        <v>115</v>
      </c>
      <c r="D14" s="104">
        <v>1</v>
      </c>
      <c r="E14" s="104">
        <v>1</v>
      </c>
      <c r="F14" s="110"/>
      <c r="G14" s="110">
        <v>0</v>
      </c>
      <c r="H14" s="110">
        <v>0</v>
      </c>
      <c r="I14" s="110">
        <v>0</v>
      </c>
      <c r="J14" s="110">
        <v>0</v>
      </c>
      <c r="K14" s="110">
        <v>688</v>
      </c>
      <c r="L14" s="62">
        <f>D14*K14/1000</f>
        <v>0.68799999999999994</v>
      </c>
      <c r="M14" s="110">
        <v>688</v>
      </c>
      <c r="N14" s="62">
        <f>D14*M14/1000</f>
        <v>0.68799999999999994</v>
      </c>
      <c r="O14" s="112"/>
      <c r="P14" s="62">
        <f>D14*O14/1000</f>
        <v>0</v>
      </c>
      <c r="Q14" s="112">
        <v>0</v>
      </c>
      <c r="R14" s="61">
        <v>0</v>
      </c>
      <c r="S14" s="33"/>
      <c r="T14" s="109"/>
      <c r="U14" s="109"/>
    </row>
    <row r="15" spans="1:21" ht="18" customHeight="1" x14ac:dyDescent="0.25">
      <c r="A15" s="293"/>
      <c r="B15" s="312"/>
      <c r="C15" s="208" t="s">
        <v>128</v>
      </c>
      <c r="D15" s="104">
        <v>8</v>
      </c>
      <c r="E15" s="104">
        <v>8</v>
      </c>
      <c r="F15" s="110"/>
      <c r="G15" s="110">
        <v>0</v>
      </c>
      <c r="H15" s="110">
        <v>0</v>
      </c>
      <c r="I15" s="110">
        <v>0</v>
      </c>
      <c r="J15" s="110">
        <v>0</v>
      </c>
      <c r="K15" s="110">
        <v>170</v>
      </c>
      <c r="L15" s="62">
        <f>D15*K15/1000</f>
        <v>1.36</v>
      </c>
      <c r="M15" s="110"/>
      <c r="N15" s="62">
        <f>D15*M15/1000</f>
        <v>0</v>
      </c>
      <c r="O15" s="112"/>
      <c r="P15" s="62">
        <f>D15*O15/1000</f>
        <v>0</v>
      </c>
      <c r="Q15" s="112">
        <v>170</v>
      </c>
      <c r="R15" s="61">
        <f>D15*Q15/1000</f>
        <v>1.36</v>
      </c>
      <c r="S15" s="33"/>
      <c r="T15" s="35"/>
      <c r="U15" s="35"/>
    </row>
    <row r="16" spans="1:21" x14ac:dyDescent="0.25">
      <c r="A16" s="293"/>
      <c r="B16" s="312"/>
      <c r="C16" s="104" t="s">
        <v>9</v>
      </c>
      <c r="D16" s="104">
        <v>15</v>
      </c>
      <c r="E16" s="104">
        <v>15</v>
      </c>
      <c r="F16" s="110"/>
      <c r="G16" s="110"/>
      <c r="H16" s="110"/>
      <c r="I16" s="110">
        <v>19.96</v>
      </c>
      <c r="J16" s="110">
        <v>75</v>
      </c>
      <c r="K16" s="110">
        <v>80</v>
      </c>
      <c r="L16" s="62">
        <f>D16*K16/1000</f>
        <v>1.2</v>
      </c>
      <c r="M16" s="110">
        <v>80</v>
      </c>
      <c r="N16" s="62">
        <f>D16*M16/1000</f>
        <v>1.2</v>
      </c>
      <c r="O16" s="112"/>
      <c r="P16" s="62">
        <f>D16*O16/1000</f>
        <v>0</v>
      </c>
      <c r="Q16" s="112"/>
      <c r="R16" s="61">
        <f>D16*Q16/1000</f>
        <v>0</v>
      </c>
      <c r="S16" s="33"/>
      <c r="T16" s="35"/>
      <c r="U16" s="35"/>
    </row>
    <row r="17" spans="1:21" x14ac:dyDescent="0.25">
      <c r="A17" s="293"/>
      <c r="B17" s="109"/>
      <c r="C17" s="112"/>
      <c r="D17" s="112"/>
      <c r="E17" s="112"/>
      <c r="F17" s="112">
        <v>200</v>
      </c>
      <c r="G17" s="34"/>
      <c r="H17" s="34"/>
      <c r="I17" s="34"/>
      <c r="J17" s="34"/>
      <c r="K17" s="34"/>
      <c r="L17" s="63"/>
      <c r="M17" s="34"/>
      <c r="N17" s="63"/>
      <c r="O17" s="34"/>
      <c r="P17" s="63"/>
      <c r="Q17" s="34"/>
      <c r="R17" s="63"/>
      <c r="S17" s="33"/>
      <c r="T17" s="35"/>
      <c r="U17" s="35"/>
    </row>
    <row r="18" spans="1:21" x14ac:dyDescent="0.25">
      <c r="A18" s="208"/>
      <c r="B18" s="212" t="s">
        <v>26</v>
      </c>
      <c r="C18" s="206" t="s">
        <v>26</v>
      </c>
      <c r="D18" s="206">
        <v>20</v>
      </c>
      <c r="E18" s="206">
        <v>20</v>
      </c>
      <c r="F18" s="206">
        <v>20</v>
      </c>
      <c r="G18" s="206">
        <v>6.96</v>
      </c>
      <c r="H18" s="206">
        <v>1.2</v>
      </c>
      <c r="I18" s="206">
        <v>32.96</v>
      </c>
      <c r="J18" s="206">
        <v>181</v>
      </c>
      <c r="K18" s="206">
        <v>51</v>
      </c>
      <c r="L18" s="61">
        <v>1.02</v>
      </c>
      <c r="M18" s="206">
        <v>51</v>
      </c>
      <c r="N18" s="61">
        <v>1.02</v>
      </c>
      <c r="O18" s="34"/>
      <c r="P18" s="63"/>
      <c r="Q18" s="34"/>
      <c r="R18" s="63"/>
      <c r="S18" s="33"/>
      <c r="T18" s="209"/>
      <c r="U18" s="209"/>
    </row>
    <row r="19" spans="1:21" ht="15.75" customHeight="1" x14ac:dyDescent="0.25">
      <c r="A19" s="112"/>
      <c r="B19" s="109" t="s">
        <v>26</v>
      </c>
      <c r="C19" s="104" t="s">
        <v>26</v>
      </c>
      <c r="D19" s="104">
        <v>30</v>
      </c>
      <c r="E19" s="104">
        <v>30</v>
      </c>
      <c r="F19" s="110">
        <v>30</v>
      </c>
      <c r="G19" s="104"/>
      <c r="H19" s="104">
        <v>1.2</v>
      </c>
      <c r="I19" s="104">
        <v>46</v>
      </c>
      <c r="J19" s="104">
        <v>167.2</v>
      </c>
      <c r="K19" s="110">
        <v>60</v>
      </c>
      <c r="L19" s="62">
        <f>D19*K19/1000</f>
        <v>1.8</v>
      </c>
      <c r="M19" s="110">
        <v>60</v>
      </c>
      <c r="N19" s="62">
        <f>D19*M19/1000</f>
        <v>1.8</v>
      </c>
      <c r="O19" s="33">
        <f>G19*N19/1000</f>
        <v>0</v>
      </c>
      <c r="P19" s="62">
        <f>D19*O19/1000</f>
        <v>0</v>
      </c>
      <c r="Q19" s="33">
        <f>I19*P19/1000</f>
        <v>0</v>
      </c>
      <c r="R19" s="61">
        <f>D19*Q19/1000</f>
        <v>0</v>
      </c>
      <c r="S19" s="33"/>
      <c r="T19" s="109"/>
      <c r="U19" s="109"/>
    </row>
    <row r="20" spans="1:21" x14ac:dyDescent="0.25">
      <c r="A20" s="104"/>
      <c r="B20" s="109"/>
      <c r="C20" s="112" t="s">
        <v>33</v>
      </c>
      <c r="D20" s="112"/>
      <c r="E20" s="112"/>
      <c r="F20" s="112">
        <v>75</v>
      </c>
      <c r="G20" s="34" t="e">
        <f>SUM(#REF!)</f>
        <v>#REF!</v>
      </c>
      <c r="H20" s="34" t="e">
        <f>SUM(#REF!)</f>
        <v>#REF!</v>
      </c>
      <c r="I20" s="34" t="e">
        <f>SUM(#REF!)</f>
        <v>#REF!</v>
      </c>
      <c r="J20" s="34" t="e">
        <f>SUM(#REF!)</f>
        <v>#REF!</v>
      </c>
      <c r="K20" s="34" t="e">
        <f>SUM(#REF!)</f>
        <v>#REF!</v>
      </c>
      <c r="L20" s="34" t="e">
        <f>SUM(#REF!)</f>
        <v>#REF!</v>
      </c>
      <c r="M20" s="34" t="e">
        <f>SUM(#REF!)</f>
        <v>#REF!</v>
      </c>
      <c r="N20" s="34" t="e">
        <f>SUM(#REF!)</f>
        <v>#REF!</v>
      </c>
      <c r="O20" s="34" t="e">
        <f>SUM(#REF!)</f>
        <v>#REF!</v>
      </c>
      <c r="P20" s="34" t="e">
        <f>SUM(#REF!)</f>
        <v>#REF!</v>
      </c>
      <c r="Q20" s="34" t="e">
        <f>SUM(#REF!)</f>
        <v>#REF!</v>
      </c>
      <c r="R20" s="34" t="e">
        <f>SUM(#REF!)</f>
        <v>#REF!</v>
      </c>
      <c r="S20" s="33"/>
      <c r="T20" s="109"/>
      <c r="U20" s="109"/>
    </row>
    <row r="21" spans="1:21" x14ac:dyDescent="0.25">
      <c r="A21" s="9"/>
      <c r="B21" s="9" t="s">
        <v>59</v>
      </c>
      <c r="C21" s="9"/>
      <c r="D21" s="9"/>
      <c r="E21" s="9"/>
      <c r="F21" s="9"/>
      <c r="G21" s="84" t="e">
        <f>#REF!+G19+G17+G13</f>
        <v>#REF!</v>
      </c>
      <c r="H21" s="84" t="e">
        <f>#REF!+H19+H17+H13</f>
        <v>#REF!</v>
      </c>
      <c r="I21" s="84" t="e">
        <f>#REF!+I19+I17+I13</f>
        <v>#REF!</v>
      </c>
      <c r="J21" s="84" t="e">
        <f>#REF!+J19+J17+J13</f>
        <v>#REF!</v>
      </c>
      <c r="K21" s="84" t="e">
        <f>#REF!+K19+K17+K13</f>
        <v>#REF!</v>
      </c>
      <c r="L21" s="166" t="e">
        <f t="shared" ref="L21:R21" si="1">L20+L6+L17+L13</f>
        <v>#REF!</v>
      </c>
      <c r="M21" s="84" t="e">
        <f t="shared" si="1"/>
        <v>#REF!</v>
      </c>
      <c r="N21" s="174" t="e">
        <f t="shared" si="1"/>
        <v>#REF!</v>
      </c>
      <c r="O21" s="84" t="e">
        <f t="shared" si="1"/>
        <v>#REF!</v>
      </c>
      <c r="P21" s="84" t="e">
        <f t="shared" si="1"/>
        <v>#REF!</v>
      </c>
      <c r="Q21" s="84" t="e">
        <f t="shared" si="1"/>
        <v>#REF!</v>
      </c>
      <c r="R21" s="174" t="e">
        <f t="shared" si="1"/>
        <v>#REF!</v>
      </c>
      <c r="S21" s="84"/>
      <c r="T21" s="109"/>
      <c r="U21" s="109"/>
    </row>
    <row r="22" spans="1:21" x14ac:dyDescent="0.25">
      <c r="T22" s="150"/>
      <c r="U22" s="150"/>
    </row>
  </sheetData>
  <mergeCells count="19">
    <mergeCell ref="C1:C3"/>
    <mergeCell ref="D1:D3"/>
    <mergeCell ref="K1:L2"/>
    <mergeCell ref="A9:A13"/>
    <mergeCell ref="A14:A17"/>
    <mergeCell ref="B14:B16"/>
    <mergeCell ref="A1:A3"/>
    <mergeCell ref="A5:A7"/>
    <mergeCell ref="B5:B9"/>
    <mergeCell ref="M1:R1"/>
    <mergeCell ref="M2:N2"/>
    <mergeCell ref="O2:P2"/>
    <mergeCell ref="Q2:R2"/>
    <mergeCell ref="E1:E3"/>
    <mergeCell ref="F1:F3"/>
    <mergeCell ref="G1:G3"/>
    <mergeCell ref="H1:H3"/>
    <mergeCell ref="I1:I3"/>
    <mergeCell ref="J1:J3"/>
  </mergeCells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W16" sqref="W16"/>
    </sheetView>
  </sheetViews>
  <sheetFormatPr defaultColWidth="9.109375" defaultRowHeight="13.2" x14ac:dyDescent="0.25"/>
  <cols>
    <col min="1" max="1" width="4.44140625" style="9" customWidth="1"/>
    <col min="2" max="2" width="21.5546875" style="9" customWidth="1"/>
    <col min="3" max="3" width="14.109375" style="9" customWidth="1"/>
    <col min="4" max="4" width="6.109375" style="9" customWidth="1"/>
    <col min="5" max="5" width="5.109375" style="9" customWidth="1"/>
    <col min="6" max="6" width="7" style="9" customWidth="1"/>
    <col min="7" max="7" width="6.6640625" style="9" customWidth="1"/>
    <col min="8" max="8" width="6.109375" style="9" customWidth="1"/>
    <col min="9" max="9" width="6.5546875" style="9" customWidth="1"/>
    <col min="10" max="10" width="6.44140625" style="9" customWidth="1"/>
    <col min="11" max="11" width="6.6640625" style="9" customWidth="1"/>
    <col min="12" max="12" width="6.109375" style="89" customWidth="1"/>
    <col min="13" max="13" width="6.6640625" style="9" customWidth="1"/>
    <col min="14" max="14" width="5" style="89" customWidth="1"/>
    <col min="15" max="15" width="5.5546875" style="9" customWidth="1"/>
    <col min="16" max="16" width="6.33203125" style="89" customWidth="1"/>
    <col min="17" max="17" width="6.5546875" style="9" customWidth="1"/>
    <col min="18" max="18" width="5" style="89" customWidth="1"/>
    <col min="19" max="19" width="7.109375" style="9" customWidth="1"/>
    <col min="20" max="20" width="6.5546875" style="9" customWidth="1"/>
    <col min="21" max="16384" width="9.109375" style="9"/>
  </cols>
  <sheetData>
    <row r="1" spans="1:20" s="11" customFormat="1" ht="15" customHeight="1" x14ac:dyDescent="0.25">
      <c r="A1" s="311" t="s">
        <v>34</v>
      </c>
      <c r="B1" s="151" t="s">
        <v>0</v>
      </c>
      <c r="C1" s="311" t="s">
        <v>1</v>
      </c>
      <c r="D1" s="311" t="s">
        <v>2</v>
      </c>
      <c r="E1" s="311" t="s">
        <v>3</v>
      </c>
      <c r="F1" s="311" t="s">
        <v>4</v>
      </c>
      <c r="G1" s="311" t="s">
        <v>5</v>
      </c>
      <c r="H1" s="311" t="s">
        <v>6</v>
      </c>
      <c r="I1" s="311" t="s">
        <v>7</v>
      </c>
      <c r="J1" s="311" t="s">
        <v>8</v>
      </c>
      <c r="K1" s="311" t="s">
        <v>52</v>
      </c>
      <c r="L1" s="311"/>
      <c r="M1" s="310" t="s">
        <v>53</v>
      </c>
      <c r="N1" s="310"/>
      <c r="O1" s="310"/>
      <c r="P1" s="310"/>
      <c r="Q1" s="310"/>
      <c r="R1" s="310"/>
      <c r="S1" s="152"/>
      <c r="T1" s="152"/>
    </row>
    <row r="2" spans="1:20" s="11" customFormat="1" ht="52.5" customHeight="1" x14ac:dyDescent="0.25">
      <c r="A2" s="311"/>
      <c r="B2" s="163" t="s">
        <v>97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0" t="s">
        <v>54</v>
      </c>
      <c r="N2" s="310"/>
      <c r="O2" s="311" t="s">
        <v>55</v>
      </c>
      <c r="P2" s="311"/>
      <c r="Q2" s="311" t="s">
        <v>56</v>
      </c>
      <c r="R2" s="311"/>
      <c r="S2" s="135"/>
      <c r="T2" s="135"/>
    </row>
    <row r="3" spans="1:20" s="11" customFormat="1" ht="37.5" customHeight="1" x14ac:dyDescent="0.25">
      <c r="A3" s="311"/>
      <c r="B3" s="151"/>
      <c r="C3" s="311"/>
      <c r="D3" s="311"/>
      <c r="E3" s="311"/>
      <c r="F3" s="311"/>
      <c r="G3" s="311"/>
      <c r="H3" s="311"/>
      <c r="I3" s="311"/>
      <c r="J3" s="311"/>
      <c r="K3" s="151" t="s">
        <v>35</v>
      </c>
      <c r="L3" s="153" t="s">
        <v>57</v>
      </c>
      <c r="M3" s="151" t="s">
        <v>35</v>
      </c>
      <c r="N3" s="153" t="s">
        <v>57</v>
      </c>
      <c r="O3" s="151" t="s">
        <v>35</v>
      </c>
      <c r="P3" s="154" t="s">
        <v>57</v>
      </c>
      <c r="Q3" s="151" t="s">
        <v>35</v>
      </c>
      <c r="R3" s="153" t="s">
        <v>57</v>
      </c>
      <c r="S3" s="135"/>
      <c r="T3" s="135"/>
    </row>
    <row r="4" spans="1:20" ht="18.75" customHeight="1" x14ac:dyDescent="0.25">
      <c r="A4" s="69"/>
      <c r="B4" s="91" t="s">
        <v>108</v>
      </c>
      <c r="C4" s="70" t="s">
        <v>129</v>
      </c>
      <c r="D4" s="71">
        <v>100</v>
      </c>
      <c r="E4" s="71">
        <v>100</v>
      </c>
      <c r="F4" s="71">
        <v>100</v>
      </c>
      <c r="G4" s="72"/>
      <c r="H4" s="72"/>
      <c r="I4" s="72"/>
      <c r="J4" s="72"/>
      <c r="K4" s="72">
        <v>150</v>
      </c>
      <c r="L4" s="89">
        <v>15</v>
      </c>
      <c r="Q4" s="9">
        <v>150</v>
      </c>
      <c r="R4" s="89">
        <v>15</v>
      </c>
      <c r="S4" s="91"/>
      <c r="T4" s="91"/>
    </row>
    <row r="5" spans="1:20" ht="13.8" x14ac:dyDescent="0.25">
      <c r="A5" s="322" t="s">
        <v>134</v>
      </c>
      <c r="B5" s="319" t="s">
        <v>130</v>
      </c>
      <c r="C5" s="70" t="s">
        <v>42</v>
      </c>
      <c r="D5" s="71">
        <v>83</v>
      </c>
      <c r="E5" s="71">
        <v>60</v>
      </c>
      <c r="F5" s="71"/>
      <c r="G5" s="72">
        <v>16.690000000000001</v>
      </c>
      <c r="H5" s="72">
        <v>12.9</v>
      </c>
      <c r="I5" s="72">
        <v>0</v>
      </c>
      <c r="J5" s="72">
        <v>165.5</v>
      </c>
      <c r="K5" s="72">
        <v>440</v>
      </c>
      <c r="L5" s="89">
        <v>36.520000000000003</v>
      </c>
      <c r="Q5" s="9">
        <v>440</v>
      </c>
      <c r="R5" s="89">
        <v>36.520000000000003</v>
      </c>
      <c r="S5" s="91"/>
      <c r="T5" s="91"/>
    </row>
    <row r="6" spans="1:20" ht="13.8" x14ac:dyDescent="0.25">
      <c r="A6" s="323"/>
      <c r="B6" s="320"/>
      <c r="C6" s="70" t="s">
        <v>13</v>
      </c>
      <c r="D6" s="71">
        <v>5</v>
      </c>
      <c r="E6" s="71">
        <v>3</v>
      </c>
      <c r="F6" s="71"/>
      <c r="G6" s="72">
        <v>0.16</v>
      </c>
      <c r="H6" s="72">
        <v>0</v>
      </c>
      <c r="I6" s="72">
        <v>0.84</v>
      </c>
      <c r="J6" s="72">
        <v>3.4</v>
      </c>
      <c r="K6" s="72">
        <v>35</v>
      </c>
      <c r="L6" s="89">
        <v>0.17</v>
      </c>
      <c r="O6" s="9">
        <v>35</v>
      </c>
      <c r="P6" s="89">
        <v>0.17</v>
      </c>
      <c r="S6" s="85"/>
      <c r="T6" s="85"/>
    </row>
    <row r="7" spans="1:20" ht="13.8" x14ac:dyDescent="0.25">
      <c r="A7" s="323"/>
      <c r="B7" s="320"/>
      <c r="C7" s="70" t="s">
        <v>18</v>
      </c>
      <c r="D7" s="71">
        <v>5</v>
      </c>
      <c r="E7" s="71">
        <v>3</v>
      </c>
      <c r="F7" s="71"/>
      <c r="G7" s="72">
        <v>0.4</v>
      </c>
      <c r="H7" s="72">
        <v>0</v>
      </c>
      <c r="I7" s="72">
        <v>2.39</v>
      </c>
      <c r="J7" s="72">
        <v>9.98</v>
      </c>
      <c r="K7" s="72">
        <v>30</v>
      </c>
      <c r="L7" s="89">
        <v>0.15</v>
      </c>
      <c r="O7" s="9">
        <v>30</v>
      </c>
      <c r="P7" s="89">
        <v>0.15</v>
      </c>
      <c r="S7" s="85"/>
      <c r="T7" s="85"/>
    </row>
    <row r="8" spans="1:20" ht="13.8" x14ac:dyDescent="0.25">
      <c r="A8" s="323"/>
      <c r="B8" s="320"/>
      <c r="C8" s="70" t="s">
        <v>131</v>
      </c>
      <c r="D8" s="71">
        <v>5</v>
      </c>
      <c r="E8" s="71">
        <v>5</v>
      </c>
      <c r="F8" s="71"/>
      <c r="G8" s="72">
        <v>0</v>
      </c>
      <c r="H8" s="72">
        <v>6.99</v>
      </c>
      <c r="I8" s="72">
        <v>0</v>
      </c>
      <c r="J8" s="72">
        <v>62.93</v>
      </c>
      <c r="K8" s="72">
        <v>140</v>
      </c>
      <c r="L8" s="89">
        <v>0.7</v>
      </c>
      <c r="M8" s="9">
        <v>140</v>
      </c>
      <c r="N8" s="89">
        <v>0.7</v>
      </c>
      <c r="S8" s="85"/>
      <c r="T8" s="85"/>
    </row>
    <row r="9" spans="1:20" ht="13.8" x14ac:dyDescent="0.25">
      <c r="A9" s="323"/>
      <c r="B9" s="320"/>
      <c r="C9" s="70" t="s">
        <v>132</v>
      </c>
      <c r="D9" s="71">
        <v>7</v>
      </c>
      <c r="E9" s="71">
        <v>7</v>
      </c>
      <c r="F9" s="71"/>
      <c r="G9" s="72">
        <v>0.1</v>
      </c>
      <c r="H9" s="72">
        <v>0</v>
      </c>
      <c r="I9" s="72">
        <v>0.37</v>
      </c>
      <c r="J9" s="72">
        <v>2.04</v>
      </c>
      <c r="K9" s="72">
        <v>175</v>
      </c>
      <c r="L9" s="89">
        <v>1.22</v>
      </c>
      <c r="M9" s="9">
        <v>175</v>
      </c>
      <c r="N9" s="89">
        <v>1.22</v>
      </c>
      <c r="S9" s="85"/>
      <c r="T9" s="85"/>
    </row>
    <row r="10" spans="1:20" ht="13.8" x14ac:dyDescent="0.25">
      <c r="A10" s="323"/>
      <c r="B10" s="320"/>
      <c r="C10" s="70" t="s">
        <v>133</v>
      </c>
      <c r="D10" s="97">
        <v>2</v>
      </c>
      <c r="E10" s="71">
        <v>2</v>
      </c>
      <c r="F10" s="71"/>
      <c r="G10" s="72">
        <v>0.41</v>
      </c>
      <c r="H10" s="72">
        <v>0.04</v>
      </c>
      <c r="I10" s="72">
        <v>2.71</v>
      </c>
      <c r="J10" s="72">
        <v>13.08</v>
      </c>
      <c r="K10" s="72">
        <v>40</v>
      </c>
      <c r="L10" s="89">
        <v>0.08</v>
      </c>
      <c r="M10" s="72">
        <v>40</v>
      </c>
      <c r="N10" s="89">
        <v>0.08</v>
      </c>
      <c r="S10" s="85"/>
      <c r="T10" s="85"/>
    </row>
    <row r="11" spans="1:20" ht="13.8" x14ac:dyDescent="0.25">
      <c r="A11" s="324"/>
      <c r="B11" s="321"/>
      <c r="C11" s="70" t="s">
        <v>50</v>
      </c>
      <c r="D11" s="71">
        <v>1</v>
      </c>
      <c r="E11" s="71">
        <v>1</v>
      </c>
      <c r="F11" s="71"/>
      <c r="G11" s="72">
        <v>0</v>
      </c>
      <c r="H11" s="72">
        <v>0</v>
      </c>
      <c r="I11" s="72">
        <v>0</v>
      </c>
      <c r="J11" s="72"/>
      <c r="K11" s="72">
        <v>16</v>
      </c>
      <c r="L11" s="89">
        <v>1.6E-2</v>
      </c>
      <c r="S11" s="85"/>
      <c r="T11" s="85"/>
    </row>
    <row r="12" spans="1:20" ht="13.8" x14ac:dyDescent="0.25">
      <c r="A12" s="228"/>
      <c r="B12" s="229"/>
      <c r="C12" s="70"/>
      <c r="D12" s="71"/>
      <c r="E12" s="71"/>
      <c r="F12" s="71">
        <v>2</v>
      </c>
      <c r="G12" s="72"/>
      <c r="H12" s="72"/>
      <c r="I12" s="72"/>
      <c r="J12" s="72"/>
      <c r="K12" s="72"/>
      <c r="S12" s="85"/>
      <c r="T12" s="85"/>
    </row>
    <row r="13" spans="1:20" ht="27.6" x14ac:dyDescent="0.25">
      <c r="A13" s="322" t="s">
        <v>28</v>
      </c>
      <c r="B13" s="319" t="s">
        <v>81</v>
      </c>
      <c r="C13" s="70" t="s">
        <v>135</v>
      </c>
      <c r="D13" s="71">
        <v>53</v>
      </c>
      <c r="E13" s="71">
        <v>53</v>
      </c>
      <c r="F13" s="71"/>
      <c r="G13" s="72">
        <v>4.0599999999999996</v>
      </c>
      <c r="H13" s="72">
        <v>0.43</v>
      </c>
      <c r="I13" s="72">
        <v>27.18</v>
      </c>
      <c r="J13" s="72">
        <v>142.13</v>
      </c>
      <c r="K13" s="72">
        <v>50</v>
      </c>
      <c r="L13" s="89">
        <v>2.65</v>
      </c>
      <c r="M13" s="9">
        <v>50</v>
      </c>
      <c r="N13" s="89">
        <v>2.65</v>
      </c>
      <c r="S13" s="85"/>
      <c r="T13" s="85"/>
    </row>
    <row r="14" spans="1:20" ht="27.6" x14ac:dyDescent="0.25">
      <c r="A14" s="323"/>
      <c r="B14" s="320"/>
      <c r="C14" s="70" t="s">
        <v>11</v>
      </c>
      <c r="D14" s="71">
        <v>5</v>
      </c>
      <c r="E14" s="71">
        <v>5</v>
      </c>
      <c r="F14" s="71"/>
      <c r="G14" s="72">
        <v>0.08</v>
      </c>
      <c r="H14" s="72">
        <v>7.25</v>
      </c>
      <c r="I14" s="72">
        <v>0.26</v>
      </c>
      <c r="J14" s="72">
        <v>66.099999999999994</v>
      </c>
      <c r="K14" s="72">
        <v>800</v>
      </c>
      <c r="L14" s="89">
        <v>4</v>
      </c>
      <c r="Q14" s="9">
        <v>800</v>
      </c>
      <c r="R14" s="89">
        <v>4</v>
      </c>
      <c r="S14" s="85"/>
      <c r="T14" s="85"/>
    </row>
    <row r="15" spans="1:20" ht="13.8" x14ac:dyDescent="0.25">
      <c r="A15" s="324"/>
      <c r="B15" s="321"/>
      <c r="C15" s="70" t="s">
        <v>50</v>
      </c>
      <c r="D15" s="71">
        <v>1</v>
      </c>
      <c r="E15" s="71">
        <v>1</v>
      </c>
      <c r="F15" s="71"/>
      <c r="G15" s="73"/>
      <c r="H15" s="73"/>
      <c r="I15" s="73"/>
      <c r="J15" s="73"/>
      <c r="K15" s="72">
        <v>16</v>
      </c>
      <c r="L15" s="72">
        <v>1.6E-2</v>
      </c>
      <c r="M15" s="73"/>
      <c r="N15" s="73"/>
      <c r="O15" s="73"/>
      <c r="P15" s="73"/>
      <c r="Q15" s="73"/>
      <c r="R15" s="73"/>
      <c r="S15" s="85"/>
      <c r="T15" s="85"/>
    </row>
    <row r="16" spans="1:20" s="7" customFormat="1" ht="15" customHeight="1" x14ac:dyDescent="0.25">
      <c r="A16" s="293"/>
      <c r="B16" s="109" t="s">
        <v>21</v>
      </c>
      <c r="C16" s="104" t="s">
        <v>20</v>
      </c>
      <c r="D16" s="104">
        <v>1</v>
      </c>
      <c r="E16" s="104">
        <v>1</v>
      </c>
      <c r="F16" s="22"/>
      <c r="G16" s="110">
        <v>0</v>
      </c>
      <c r="H16" s="110"/>
      <c r="I16" s="110"/>
      <c r="J16" s="110"/>
      <c r="K16" s="110">
        <v>688</v>
      </c>
      <c r="L16" s="62">
        <f>D16*K16/1000</f>
        <v>0.68799999999999994</v>
      </c>
      <c r="M16" s="110">
        <v>688</v>
      </c>
      <c r="N16" s="62">
        <f>D16*M16/1000</f>
        <v>0.68799999999999994</v>
      </c>
      <c r="O16" s="112"/>
      <c r="P16" s="62">
        <f>D16*O16/1000</f>
        <v>0</v>
      </c>
      <c r="Q16" s="112"/>
      <c r="R16" s="61">
        <f>D16*Q16/1000</f>
        <v>0</v>
      </c>
      <c r="S16" s="109"/>
      <c r="T16" s="109"/>
    </row>
    <row r="17" spans="1:20" s="7" customFormat="1" ht="15" customHeight="1" x14ac:dyDescent="0.25">
      <c r="A17" s="293"/>
      <c r="B17" s="109"/>
      <c r="C17" s="104" t="s">
        <v>9</v>
      </c>
      <c r="D17" s="104">
        <v>15</v>
      </c>
      <c r="E17" s="104">
        <v>15</v>
      </c>
      <c r="F17" s="22"/>
      <c r="G17" s="110">
        <f>SUM(F17)</f>
        <v>0</v>
      </c>
      <c r="H17" s="110"/>
      <c r="I17" s="110">
        <v>14.9</v>
      </c>
      <c r="J17" s="110">
        <v>56.8</v>
      </c>
      <c r="K17" s="110">
        <v>80</v>
      </c>
      <c r="L17" s="62">
        <f>D17*K17/1000</f>
        <v>1.2</v>
      </c>
      <c r="M17" s="110">
        <v>80</v>
      </c>
      <c r="N17" s="62">
        <f>D17*M17/1000</f>
        <v>1.2</v>
      </c>
      <c r="O17" s="112"/>
      <c r="P17" s="62">
        <f>D17*O17/1000</f>
        <v>0</v>
      </c>
      <c r="Q17" s="112"/>
      <c r="R17" s="61">
        <f>D17*Q17/1000</f>
        <v>0</v>
      </c>
      <c r="S17" s="109"/>
      <c r="T17" s="109"/>
    </row>
    <row r="18" spans="1:20" s="7" customFormat="1" ht="18" customHeight="1" x14ac:dyDescent="0.25">
      <c r="A18" s="293"/>
      <c r="B18" s="109"/>
      <c r="C18" s="104" t="s">
        <v>33</v>
      </c>
      <c r="D18" s="104"/>
      <c r="E18" s="104"/>
      <c r="F18" s="110">
        <v>200</v>
      </c>
      <c r="G18" s="36"/>
      <c r="H18" s="36"/>
      <c r="I18" s="36"/>
      <c r="J18" s="36"/>
      <c r="K18" s="36"/>
      <c r="L18" s="64"/>
      <c r="M18" s="36"/>
      <c r="N18" s="64"/>
      <c r="O18" s="36"/>
      <c r="P18" s="64"/>
      <c r="Q18" s="36"/>
      <c r="R18" s="64"/>
      <c r="S18" s="109"/>
      <c r="T18" s="109"/>
    </row>
    <row r="19" spans="1:20" s="206" customFormat="1" ht="18" customHeight="1" x14ac:dyDescent="0.25">
      <c r="A19" s="208"/>
      <c r="B19" s="316" t="s">
        <v>26</v>
      </c>
      <c r="C19" s="208" t="s">
        <v>26</v>
      </c>
      <c r="D19" s="208">
        <v>20</v>
      </c>
      <c r="E19" s="208">
        <v>20</v>
      </c>
      <c r="F19" s="204">
        <v>20</v>
      </c>
      <c r="G19" s="204">
        <v>6.96</v>
      </c>
      <c r="H19" s="204">
        <v>1.2</v>
      </c>
      <c r="I19" s="204">
        <v>32.96</v>
      </c>
      <c r="J19" s="204">
        <v>181</v>
      </c>
      <c r="K19" s="204">
        <v>51</v>
      </c>
      <c r="L19" s="230">
        <v>1.02</v>
      </c>
      <c r="M19" s="204">
        <v>51</v>
      </c>
      <c r="N19" s="230">
        <v>1.02</v>
      </c>
      <c r="O19" s="204"/>
      <c r="P19" s="230">
        <v>51</v>
      </c>
      <c r="Q19" s="204"/>
      <c r="R19" s="230">
        <v>1.02</v>
      </c>
      <c r="S19" s="212"/>
      <c r="T19" s="212"/>
    </row>
    <row r="20" spans="1:20" ht="15.75" customHeight="1" x14ac:dyDescent="0.25">
      <c r="A20" s="112"/>
      <c r="B20" s="318"/>
      <c r="C20" s="104" t="s">
        <v>26</v>
      </c>
      <c r="D20" s="104">
        <v>30</v>
      </c>
      <c r="E20" s="104">
        <v>30</v>
      </c>
      <c r="F20" s="110">
        <v>30</v>
      </c>
      <c r="G20" s="104">
        <v>6.96</v>
      </c>
      <c r="H20" s="104">
        <v>1.2</v>
      </c>
      <c r="I20" s="104">
        <v>46</v>
      </c>
      <c r="J20" s="104">
        <v>167.2</v>
      </c>
      <c r="K20" s="110">
        <v>60</v>
      </c>
      <c r="L20" s="62">
        <f>D20*K20/1000</f>
        <v>1.8</v>
      </c>
      <c r="M20" s="110">
        <v>60</v>
      </c>
      <c r="N20" s="62">
        <f>D20*M20/1000</f>
        <v>1.8</v>
      </c>
      <c r="O20" s="33"/>
      <c r="P20" s="62">
        <v>60</v>
      </c>
      <c r="Q20" s="33"/>
      <c r="R20" s="61">
        <v>1.8</v>
      </c>
      <c r="S20" s="109"/>
      <c r="T20" s="109"/>
    </row>
    <row r="21" spans="1:20" x14ac:dyDescent="0.25">
      <c r="A21" s="9" t="s">
        <v>59</v>
      </c>
      <c r="G21" s="18" t="e">
        <f>G20+G18+#REF!+G15</f>
        <v>#REF!</v>
      </c>
      <c r="H21" s="18" t="e">
        <f>H20+H18+#REF!+H15</f>
        <v>#REF!</v>
      </c>
      <c r="I21" s="18" t="e">
        <f>I20+I18+#REF!+I15</f>
        <v>#REF!</v>
      </c>
      <c r="J21" s="18" t="e">
        <f>J20+J18+#REF!+J15</f>
        <v>#REF!</v>
      </c>
      <c r="K21" s="18" t="e">
        <f>K20+K18+#REF!+K15</f>
        <v>#REF!</v>
      </c>
      <c r="L21" s="164" t="e">
        <f>L20+L18+#REF!+L15</f>
        <v>#REF!</v>
      </c>
      <c r="M21" s="18" t="e">
        <f>M20+M18+#REF!+M15</f>
        <v>#REF!</v>
      </c>
      <c r="N21" s="173" t="e">
        <f>N20+N18+#REF!+N15</f>
        <v>#REF!</v>
      </c>
      <c r="O21" s="18" t="e">
        <f>O20+O18+#REF!+O15</f>
        <v>#REF!</v>
      </c>
      <c r="P21" s="164" t="e">
        <f>P20+P18+#REF!+P15</f>
        <v>#REF!</v>
      </c>
      <c r="Q21" s="18" t="e">
        <f>Q20+Q18+#REF!+Q15</f>
        <v>#REF!</v>
      </c>
      <c r="R21" s="173" t="e">
        <f>R20+R18+#REF!+R15</f>
        <v>#REF!</v>
      </c>
      <c r="S21" s="188"/>
    </row>
  </sheetData>
  <mergeCells count="20">
    <mergeCell ref="B19:B20"/>
    <mergeCell ref="M1:R1"/>
    <mergeCell ref="M2:N2"/>
    <mergeCell ref="O2:P2"/>
    <mergeCell ref="Q2:R2"/>
    <mergeCell ref="G1:G3"/>
    <mergeCell ref="A16:A18"/>
    <mergeCell ref="H1:H3"/>
    <mergeCell ref="I1:I3"/>
    <mergeCell ref="J1:J3"/>
    <mergeCell ref="K1:L2"/>
    <mergeCell ref="B5:B11"/>
    <mergeCell ref="A5:A11"/>
    <mergeCell ref="B13:B15"/>
    <mergeCell ref="A13:A15"/>
    <mergeCell ref="A1:A3"/>
    <mergeCell ref="C1:C3"/>
    <mergeCell ref="D1:D3"/>
    <mergeCell ref="E1:E3"/>
    <mergeCell ref="F1:F3"/>
  </mergeCell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V16"/>
  <sheetViews>
    <sheetView workbookViewId="0">
      <selection activeCell="N11" sqref="N11"/>
    </sheetView>
  </sheetViews>
  <sheetFormatPr defaultRowHeight="13.2" x14ac:dyDescent="0.25"/>
  <cols>
    <col min="1" max="1" width="4" customWidth="1"/>
    <col min="2" max="2" width="10.33203125" customWidth="1"/>
    <col min="3" max="3" width="0.109375" customWidth="1"/>
    <col min="4" max="4" width="11.33203125" hidden="1" customWidth="1"/>
    <col min="6" max="6" width="5.6640625" customWidth="1"/>
    <col min="7" max="7" width="4.44140625" customWidth="1"/>
    <col min="8" max="8" width="4.6640625" customWidth="1"/>
    <col min="9" max="9" width="5.33203125" customWidth="1"/>
    <col min="10" max="10" width="5.44140625" customWidth="1"/>
    <col min="11" max="11" width="5.6640625" customWidth="1"/>
    <col min="12" max="12" width="6.109375" customWidth="1"/>
    <col min="13" max="13" width="6.6640625" customWidth="1"/>
    <col min="14" max="14" width="6" customWidth="1"/>
    <col min="15" max="15" width="4.88671875" customWidth="1"/>
    <col min="16" max="16" width="5.6640625" customWidth="1"/>
    <col min="17" max="17" width="5.109375" customWidth="1"/>
    <col min="18" max="18" width="6.44140625" customWidth="1"/>
    <col min="19" max="19" width="5.5546875" customWidth="1"/>
    <col min="20" max="20" width="7.6640625" customWidth="1"/>
  </cols>
  <sheetData>
    <row r="1" spans="1:22" ht="26.4" x14ac:dyDescent="0.25">
      <c r="A1" s="260" t="s">
        <v>34</v>
      </c>
      <c r="B1" s="60" t="s">
        <v>0</v>
      </c>
      <c r="C1" s="56"/>
      <c r="D1" s="56"/>
      <c r="E1" s="260" t="s">
        <v>1</v>
      </c>
      <c r="F1" s="260" t="s">
        <v>2</v>
      </c>
      <c r="G1" s="260" t="s">
        <v>3</v>
      </c>
      <c r="H1" s="260" t="s">
        <v>4</v>
      </c>
      <c r="I1" s="260" t="s">
        <v>5</v>
      </c>
      <c r="J1" s="260" t="s">
        <v>6</v>
      </c>
      <c r="K1" s="260" t="s">
        <v>7</v>
      </c>
      <c r="L1" s="260" t="s">
        <v>8</v>
      </c>
      <c r="M1" s="263" t="s">
        <v>52</v>
      </c>
      <c r="N1" s="264"/>
      <c r="O1" s="267" t="s">
        <v>53</v>
      </c>
      <c r="P1" s="268"/>
      <c r="Q1" s="268"/>
      <c r="R1" s="268"/>
      <c r="S1" s="268"/>
      <c r="T1" s="269"/>
      <c r="U1" s="119"/>
      <c r="V1" s="119"/>
    </row>
    <row r="2" spans="1:22" x14ac:dyDescent="0.25">
      <c r="A2" s="261"/>
      <c r="B2" s="48"/>
      <c r="C2" s="48"/>
      <c r="D2" s="48"/>
      <c r="E2" s="261"/>
      <c r="F2" s="261"/>
      <c r="G2" s="261"/>
      <c r="H2" s="261"/>
      <c r="I2" s="261"/>
      <c r="J2" s="261"/>
      <c r="K2" s="261"/>
      <c r="L2" s="261"/>
      <c r="M2" s="265"/>
      <c r="N2" s="266"/>
      <c r="O2" s="270" t="s">
        <v>54</v>
      </c>
      <c r="P2" s="271"/>
      <c r="Q2" s="272" t="s">
        <v>55</v>
      </c>
      <c r="R2" s="273"/>
      <c r="S2" s="272" t="s">
        <v>56</v>
      </c>
      <c r="T2" s="273"/>
      <c r="U2" s="48"/>
      <c r="V2" s="48"/>
    </row>
    <row r="3" spans="1:22" ht="26.4" x14ac:dyDescent="0.25">
      <c r="A3" s="262"/>
      <c r="B3" s="161" t="s">
        <v>98</v>
      </c>
      <c r="C3" s="56"/>
      <c r="D3" s="56"/>
      <c r="E3" s="262"/>
      <c r="F3" s="262"/>
      <c r="G3" s="262"/>
      <c r="H3" s="262"/>
      <c r="I3" s="262"/>
      <c r="J3" s="262"/>
      <c r="K3" s="262"/>
      <c r="L3" s="262"/>
      <c r="M3" s="8" t="s">
        <v>35</v>
      </c>
      <c r="N3" s="61" t="s">
        <v>57</v>
      </c>
      <c r="O3" s="8" t="s">
        <v>35</v>
      </c>
      <c r="P3" s="61" t="s">
        <v>57</v>
      </c>
      <c r="Q3" s="8" t="s">
        <v>35</v>
      </c>
      <c r="R3" s="62" t="s">
        <v>57</v>
      </c>
      <c r="S3" s="8" t="s">
        <v>35</v>
      </c>
      <c r="T3" s="61" t="s">
        <v>57</v>
      </c>
      <c r="U3" s="119"/>
      <c r="V3" s="119"/>
    </row>
    <row r="4" spans="1:22" x14ac:dyDescent="0.25">
      <c r="B4" s="232" t="s">
        <v>108</v>
      </c>
      <c r="E4" t="s">
        <v>129</v>
      </c>
      <c r="F4">
        <v>100</v>
      </c>
      <c r="G4">
        <v>100</v>
      </c>
      <c r="H4">
        <v>100</v>
      </c>
      <c r="I4">
        <v>0</v>
      </c>
      <c r="J4">
        <v>0</v>
      </c>
      <c r="K4">
        <v>10.9</v>
      </c>
      <c r="L4">
        <v>47.52</v>
      </c>
      <c r="M4">
        <v>150</v>
      </c>
      <c r="N4">
        <v>15</v>
      </c>
      <c r="O4">
        <v>150</v>
      </c>
      <c r="P4">
        <v>15</v>
      </c>
      <c r="S4">
        <v>150</v>
      </c>
      <c r="T4">
        <v>15</v>
      </c>
    </row>
    <row r="5" spans="1:22" x14ac:dyDescent="0.25">
      <c r="A5" s="2"/>
      <c r="B5" s="6"/>
      <c r="C5" s="6"/>
      <c r="D5" s="6"/>
      <c r="E5" s="5"/>
      <c r="F5" s="2"/>
      <c r="G5" s="2"/>
      <c r="H5" s="1"/>
      <c r="I5" s="2"/>
      <c r="J5" s="2"/>
      <c r="K5" s="2"/>
      <c r="L5" s="2"/>
      <c r="M5" s="2"/>
      <c r="N5" s="62"/>
      <c r="O5" s="62"/>
      <c r="P5" s="62"/>
      <c r="Q5" s="62"/>
      <c r="R5" s="62"/>
      <c r="S5" s="62"/>
      <c r="T5" s="62"/>
      <c r="U5" s="6"/>
      <c r="V5" s="6"/>
    </row>
    <row r="6" spans="1:22" ht="24" customHeight="1" x14ac:dyDescent="0.25">
      <c r="A6" s="274" t="s">
        <v>29</v>
      </c>
      <c r="B6" s="325" t="s">
        <v>136</v>
      </c>
      <c r="C6" s="86"/>
      <c r="D6" s="86"/>
      <c r="E6" s="208" t="s">
        <v>137</v>
      </c>
      <c r="F6" s="4">
        <v>102</v>
      </c>
      <c r="G6" s="4">
        <v>100</v>
      </c>
      <c r="H6" s="8"/>
      <c r="I6" s="8">
        <v>18.399999999999999</v>
      </c>
      <c r="J6" s="8">
        <v>11.9</v>
      </c>
      <c r="K6" s="8"/>
      <c r="L6" s="8">
        <v>161.9</v>
      </c>
      <c r="M6" s="8">
        <v>440</v>
      </c>
      <c r="N6" s="62">
        <v>38</v>
      </c>
      <c r="O6" s="8">
        <v>380</v>
      </c>
      <c r="P6" s="62">
        <f t="shared" ref="P6:P9" si="0">F6*O6/1000</f>
        <v>38.76</v>
      </c>
      <c r="Q6" s="7"/>
      <c r="R6" s="62">
        <f t="shared" ref="R6:R9" si="1">F6*Q6/1000</f>
        <v>0</v>
      </c>
      <c r="S6" s="7">
        <v>380</v>
      </c>
      <c r="T6" s="67">
        <v>38</v>
      </c>
      <c r="U6" s="120"/>
      <c r="V6" s="120"/>
    </row>
    <row r="7" spans="1:22" ht="15.75" customHeight="1" x14ac:dyDescent="0.25">
      <c r="A7" s="275"/>
      <c r="B7" s="326"/>
      <c r="C7" s="102"/>
      <c r="D7" s="102"/>
      <c r="E7" s="208" t="s">
        <v>138</v>
      </c>
      <c r="F7" s="4">
        <v>54</v>
      </c>
      <c r="G7" s="4">
        <v>40</v>
      </c>
      <c r="H7" s="8"/>
      <c r="I7" s="8"/>
      <c r="J7" s="8"/>
      <c r="K7" s="8">
        <v>5.99</v>
      </c>
      <c r="L7" s="8">
        <v>215.2</v>
      </c>
      <c r="M7" s="8">
        <v>75</v>
      </c>
      <c r="N7" s="62">
        <f t="shared" ref="N7:N9" si="2">F7*M7/1000</f>
        <v>4.05</v>
      </c>
      <c r="O7" s="8">
        <v>75</v>
      </c>
      <c r="P7" s="62">
        <f t="shared" si="0"/>
        <v>4.05</v>
      </c>
      <c r="Q7" s="7"/>
      <c r="R7" s="62">
        <f t="shared" si="1"/>
        <v>0</v>
      </c>
      <c r="S7" s="7"/>
      <c r="T7" s="67">
        <f t="shared" ref="T7:T9" si="3">F7*S7/1000</f>
        <v>0</v>
      </c>
      <c r="U7" s="121"/>
      <c r="V7" s="121"/>
    </row>
    <row r="8" spans="1:22" ht="18.75" customHeight="1" x14ac:dyDescent="0.25">
      <c r="A8" s="275"/>
      <c r="B8" s="316" t="s">
        <v>16</v>
      </c>
      <c r="C8" s="48"/>
      <c r="D8" s="48"/>
      <c r="E8" s="208" t="s">
        <v>139</v>
      </c>
      <c r="F8" s="4">
        <v>5</v>
      </c>
      <c r="G8" s="4">
        <v>5</v>
      </c>
      <c r="H8" s="8"/>
      <c r="I8" s="8">
        <v>0.04</v>
      </c>
      <c r="J8" s="8">
        <v>3.63</v>
      </c>
      <c r="K8" s="8">
        <v>0.13</v>
      </c>
      <c r="L8" s="8">
        <v>157.9</v>
      </c>
      <c r="M8" s="8">
        <v>800</v>
      </c>
      <c r="N8" s="62">
        <f t="shared" si="2"/>
        <v>4</v>
      </c>
      <c r="O8" s="8"/>
      <c r="P8" s="62">
        <f t="shared" si="0"/>
        <v>0</v>
      </c>
      <c r="Q8" s="7"/>
      <c r="R8" s="62"/>
      <c r="S8" s="7">
        <v>800</v>
      </c>
      <c r="T8" s="67">
        <f t="shared" si="3"/>
        <v>4</v>
      </c>
      <c r="U8" s="48"/>
      <c r="V8" s="48"/>
    </row>
    <row r="9" spans="1:22" x14ac:dyDescent="0.25">
      <c r="A9" s="275"/>
      <c r="B9" s="317"/>
      <c r="C9" s="48"/>
      <c r="D9" s="48"/>
      <c r="E9" s="4" t="s">
        <v>65</v>
      </c>
      <c r="F9" s="96">
        <v>1</v>
      </c>
      <c r="G9" s="4">
        <v>1</v>
      </c>
      <c r="H9" s="8"/>
      <c r="I9" s="8"/>
      <c r="J9" s="8"/>
      <c r="K9" s="8"/>
      <c r="L9" s="8"/>
      <c r="M9" s="8">
        <v>16</v>
      </c>
      <c r="N9" s="62">
        <f t="shared" si="2"/>
        <v>1.6E-2</v>
      </c>
      <c r="O9" s="8">
        <v>16</v>
      </c>
      <c r="P9" s="62">
        <f t="shared" si="0"/>
        <v>1.6E-2</v>
      </c>
      <c r="Q9" s="7"/>
      <c r="R9" s="62">
        <f t="shared" si="1"/>
        <v>0</v>
      </c>
      <c r="S9" s="7"/>
      <c r="T9" s="67">
        <f t="shared" si="3"/>
        <v>0</v>
      </c>
      <c r="U9" s="48"/>
      <c r="V9" s="48"/>
    </row>
    <row r="10" spans="1:22" ht="26.4" x14ac:dyDescent="0.25">
      <c r="A10" s="327" t="s">
        <v>19</v>
      </c>
      <c r="B10" s="201" t="s">
        <v>140</v>
      </c>
      <c r="C10" s="60"/>
      <c r="D10" s="60"/>
      <c r="E10" s="208" t="s">
        <v>141</v>
      </c>
      <c r="F10" s="4">
        <v>4</v>
      </c>
      <c r="G10" s="4">
        <v>4</v>
      </c>
      <c r="H10" s="7"/>
      <c r="I10" s="8"/>
      <c r="J10" s="8"/>
      <c r="K10" s="8" t="s">
        <v>12</v>
      </c>
      <c r="L10" s="8" t="s">
        <v>12</v>
      </c>
      <c r="M10" s="8">
        <v>271</v>
      </c>
      <c r="N10" s="62">
        <f>F10*M10/1000</f>
        <v>1.0840000000000001</v>
      </c>
      <c r="O10" s="8"/>
      <c r="P10" s="62"/>
      <c r="Q10" s="7"/>
      <c r="R10" s="62">
        <f>F10*Q10/1000</f>
        <v>0</v>
      </c>
      <c r="S10" s="7">
        <v>271</v>
      </c>
      <c r="T10" s="67">
        <f>F10*S10/1000</f>
        <v>1.0840000000000001</v>
      </c>
      <c r="U10" s="123"/>
      <c r="V10" s="123"/>
    </row>
    <row r="11" spans="1:22" x14ac:dyDescent="0.25">
      <c r="A11" s="328"/>
      <c r="B11" s="243"/>
      <c r="C11" s="243"/>
      <c r="D11" s="243"/>
      <c r="E11" s="246" t="s">
        <v>165</v>
      </c>
      <c r="F11" s="246">
        <v>100</v>
      </c>
      <c r="G11" s="246">
        <v>100</v>
      </c>
      <c r="H11" s="245"/>
      <c r="I11" s="244">
        <v>2.85</v>
      </c>
      <c r="J11" s="244">
        <v>3.2</v>
      </c>
      <c r="K11" s="244">
        <v>4.7300000000000004</v>
      </c>
      <c r="L11" s="244">
        <v>58</v>
      </c>
      <c r="M11" s="244">
        <v>65</v>
      </c>
      <c r="N11" s="62">
        <v>6.5</v>
      </c>
      <c r="O11" s="244"/>
      <c r="P11" s="62"/>
      <c r="Q11" s="245"/>
      <c r="R11" s="62">
        <f>F11*Q11/1000</f>
        <v>0</v>
      </c>
      <c r="S11" s="245"/>
      <c r="T11" s="67"/>
      <c r="U11" s="243"/>
      <c r="V11" s="243"/>
    </row>
    <row r="12" spans="1:22" x14ac:dyDescent="0.25">
      <c r="A12" s="328"/>
      <c r="B12" s="48"/>
      <c r="C12" s="48"/>
      <c r="D12" s="48"/>
      <c r="E12" s="4" t="s">
        <v>9</v>
      </c>
      <c r="F12" s="4">
        <v>15</v>
      </c>
      <c r="G12" s="4">
        <v>15</v>
      </c>
      <c r="H12" s="7"/>
      <c r="I12" s="8"/>
      <c r="J12" s="8"/>
      <c r="K12" s="8">
        <v>14.9</v>
      </c>
      <c r="L12" s="8">
        <v>56.8</v>
      </c>
      <c r="M12" s="8">
        <v>80</v>
      </c>
      <c r="N12" s="62">
        <f>F12*M12/1000</f>
        <v>1.2</v>
      </c>
      <c r="O12" s="8">
        <v>80</v>
      </c>
      <c r="P12" s="62">
        <f>F12*O12/1000</f>
        <v>1.2</v>
      </c>
      <c r="Q12" s="7"/>
      <c r="R12" s="62">
        <f>F12*Q12/1000</f>
        <v>0</v>
      </c>
      <c r="S12" s="7"/>
      <c r="T12" s="67">
        <f>F12*S12/1000</f>
        <v>0</v>
      </c>
      <c r="U12" s="48"/>
      <c r="V12" s="48"/>
    </row>
    <row r="13" spans="1:22" x14ac:dyDescent="0.25">
      <c r="A13" s="329"/>
      <c r="B13" s="50"/>
      <c r="C13" s="50"/>
      <c r="D13" s="50"/>
      <c r="E13" s="4"/>
      <c r="F13" s="4"/>
      <c r="G13" s="4"/>
      <c r="H13" s="7">
        <v>200</v>
      </c>
      <c r="I13" s="36"/>
      <c r="J13" s="36"/>
      <c r="K13" s="36"/>
      <c r="L13" s="36"/>
      <c r="M13" s="36"/>
      <c r="N13" s="64"/>
      <c r="O13" s="36"/>
      <c r="P13" s="64"/>
      <c r="Q13" s="36"/>
      <c r="R13" s="64"/>
      <c r="S13" s="36"/>
      <c r="T13" s="68"/>
      <c r="U13" s="50"/>
      <c r="V13" s="50"/>
    </row>
    <row r="14" spans="1:22" x14ac:dyDescent="0.25">
      <c r="A14" s="213"/>
      <c r="B14" s="202"/>
      <c r="C14" s="202"/>
      <c r="D14" s="202"/>
      <c r="E14" s="208" t="s">
        <v>26</v>
      </c>
      <c r="F14" s="208">
        <v>20</v>
      </c>
      <c r="G14" s="208">
        <v>20</v>
      </c>
      <c r="H14" s="206">
        <v>20</v>
      </c>
      <c r="I14" s="204">
        <v>6.96</v>
      </c>
      <c r="J14" s="204">
        <v>1.2</v>
      </c>
      <c r="K14" s="204">
        <v>32.96</v>
      </c>
      <c r="L14" s="204">
        <v>181</v>
      </c>
      <c r="M14" s="204">
        <v>51</v>
      </c>
      <c r="N14" s="230">
        <v>1.02</v>
      </c>
      <c r="O14" s="204">
        <v>51</v>
      </c>
      <c r="P14" s="230">
        <v>1.02</v>
      </c>
      <c r="Q14" s="36"/>
      <c r="R14" s="64"/>
      <c r="S14" s="204">
        <v>51</v>
      </c>
      <c r="T14" s="231">
        <v>1.02</v>
      </c>
      <c r="U14" s="202"/>
      <c r="V14" s="202"/>
    </row>
    <row r="15" spans="1:22" x14ac:dyDescent="0.25">
      <c r="A15" s="7"/>
      <c r="B15" s="56" t="s">
        <v>48</v>
      </c>
      <c r="C15" s="56"/>
      <c r="D15" s="56"/>
      <c r="E15" s="4" t="s">
        <v>26</v>
      </c>
      <c r="F15" s="4">
        <v>30</v>
      </c>
      <c r="G15" s="4">
        <v>30</v>
      </c>
      <c r="H15" s="8">
        <v>30</v>
      </c>
      <c r="I15" s="4">
        <v>6.96</v>
      </c>
      <c r="J15" s="4">
        <v>1.2</v>
      </c>
      <c r="K15" s="4">
        <v>32.96</v>
      </c>
      <c r="L15" s="4">
        <v>167.2</v>
      </c>
      <c r="M15" s="8">
        <v>60</v>
      </c>
      <c r="N15" s="62">
        <f>F15*M15/1000</f>
        <v>1.8</v>
      </c>
      <c r="O15" s="8">
        <v>60</v>
      </c>
      <c r="P15" s="62">
        <f>F15*O15/1000</f>
        <v>1.8</v>
      </c>
      <c r="Q15" s="33"/>
      <c r="R15" s="62">
        <f>F15*Q15/1000</f>
        <v>0</v>
      </c>
      <c r="S15" s="33">
        <v>60</v>
      </c>
      <c r="T15" s="67">
        <f>F15*S15/1000</f>
        <v>1.8</v>
      </c>
      <c r="U15" s="119"/>
      <c r="V15" s="119"/>
    </row>
    <row r="16" spans="1:22" x14ac:dyDescent="0.25">
      <c r="A16" s="267" t="s">
        <v>59</v>
      </c>
      <c r="B16" s="269"/>
      <c r="C16" s="101"/>
      <c r="D16" s="101"/>
      <c r="E16" s="44"/>
      <c r="F16" s="44"/>
      <c r="G16" s="44"/>
      <c r="H16" s="44"/>
      <c r="I16" s="53" t="e">
        <f>I15+I13+#REF!+I5</f>
        <v>#REF!</v>
      </c>
      <c r="J16" s="53" t="e">
        <f>J15+J13+#REF!+J5</f>
        <v>#REF!</v>
      </c>
      <c r="K16" s="53" t="e">
        <f>K15+K13+#REF!+K5</f>
        <v>#REF!</v>
      </c>
      <c r="L16" s="53" t="e">
        <f>L15+L13+#REF!+L5</f>
        <v>#REF!</v>
      </c>
      <c r="M16" s="53" t="e">
        <f>M15+M13+#REF!+M5</f>
        <v>#REF!</v>
      </c>
      <c r="N16" s="165" t="e">
        <f>N15+N13+#REF!+N5</f>
        <v>#REF!</v>
      </c>
      <c r="O16" s="53" t="e">
        <f>O15+O13+#REF!+O5</f>
        <v>#REF!</v>
      </c>
      <c r="P16" s="172" t="e">
        <f>P15+P13+#REF!+P5</f>
        <v>#REF!</v>
      </c>
      <c r="Q16" s="53" t="e">
        <f>Q15+Q13+#REF!+Q5</f>
        <v>#REF!</v>
      </c>
      <c r="R16" s="165" t="e">
        <f>R15+R13+#REF!+R5</f>
        <v>#REF!</v>
      </c>
      <c r="S16" s="53" t="e">
        <f>S15+S13+#REF!+S5</f>
        <v>#REF!</v>
      </c>
      <c r="T16" s="172" t="e">
        <f>T15+T13+#REF!+T5</f>
        <v>#REF!</v>
      </c>
      <c r="U16" s="189"/>
      <c r="V16" s="122"/>
    </row>
  </sheetData>
  <mergeCells count="19">
    <mergeCell ref="A6:A9"/>
    <mergeCell ref="B6:B7"/>
    <mergeCell ref="A10:A13"/>
    <mergeCell ref="A16:B16"/>
    <mergeCell ref="J1:J3"/>
    <mergeCell ref="B8:B9"/>
    <mergeCell ref="K1:K3"/>
    <mergeCell ref="A1:A3"/>
    <mergeCell ref="E1:E3"/>
    <mergeCell ref="F1:F3"/>
    <mergeCell ref="G1:G3"/>
    <mergeCell ref="H1:H3"/>
    <mergeCell ref="I1:I3"/>
    <mergeCell ref="L1:L3"/>
    <mergeCell ref="M1:N2"/>
    <mergeCell ref="O1:T1"/>
    <mergeCell ref="O2:P2"/>
    <mergeCell ref="Q2:R2"/>
    <mergeCell ref="S2:T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workbookViewId="0">
      <selection activeCell="X17" sqref="X17"/>
    </sheetView>
  </sheetViews>
  <sheetFormatPr defaultRowHeight="13.2" x14ac:dyDescent="0.25"/>
  <cols>
    <col min="1" max="1" width="3.6640625" customWidth="1"/>
    <col min="2" max="2" width="10.5546875" customWidth="1"/>
    <col min="3" max="3" width="10.88671875" customWidth="1"/>
    <col min="4" max="4" width="5.44140625" customWidth="1"/>
    <col min="5" max="5" width="4.6640625" customWidth="1"/>
    <col min="6" max="6" width="4.5546875" customWidth="1"/>
    <col min="7" max="7" width="6.44140625" customWidth="1"/>
    <col min="8" max="8" width="6" customWidth="1"/>
    <col min="9" max="9" width="6.5546875" customWidth="1"/>
    <col min="10" max="10" width="6.88671875" customWidth="1"/>
    <col min="11" max="11" width="7.33203125" customWidth="1"/>
    <col min="12" max="12" width="7.109375" customWidth="1"/>
    <col min="13" max="13" width="6.6640625" customWidth="1"/>
    <col min="14" max="14" width="5.33203125" customWidth="1"/>
    <col min="15" max="15" width="6" customWidth="1"/>
    <col min="16" max="16" width="5.88671875" customWidth="1"/>
    <col min="17" max="17" width="8.5546875" customWidth="1"/>
    <col min="18" max="18" width="5.33203125" customWidth="1"/>
  </cols>
  <sheetData>
    <row r="1" spans="1:20" ht="27.6" x14ac:dyDescent="0.25">
      <c r="A1" s="311" t="s">
        <v>34</v>
      </c>
      <c r="B1" s="151" t="s">
        <v>0</v>
      </c>
      <c r="C1" s="311" t="s">
        <v>1</v>
      </c>
      <c r="D1" s="311" t="s">
        <v>2</v>
      </c>
      <c r="E1" s="311" t="s">
        <v>3</v>
      </c>
      <c r="F1" s="311" t="s">
        <v>4</v>
      </c>
      <c r="G1" s="311" t="s">
        <v>5</v>
      </c>
      <c r="H1" s="311" t="s">
        <v>6</v>
      </c>
      <c r="I1" s="311" t="s">
        <v>7</v>
      </c>
      <c r="J1" s="311" t="s">
        <v>8</v>
      </c>
      <c r="K1" s="311" t="s">
        <v>52</v>
      </c>
      <c r="L1" s="311"/>
      <c r="M1" s="310" t="s">
        <v>53</v>
      </c>
      <c r="N1" s="310"/>
      <c r="O1" s="310"/>
      <c r="P1" s="310"/>
      <c r="Q1" s="310"/>
      <c r="R1" s="310"/>
      <c r="S1" s="152"/>
      <c r="T1" s="152"/>
    </row>
    <row r="2" spans="1:20" ht="13.8" x14ac:dyDescent="0.25">
      <c r="A2" s="311"/>
      <c r="B2" s="15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0" t="s">
        <v>54</v>
      </c>
      <c r="N2" s="310"/>
      <c r="O2" s="311" t="s">
        <v>55</v>
      </c>
      <c r="P2" s="311"/>
      <c r="Q2" s="311" t="s">
        <v>56</v>
      </c>
      <c r="R2" s="311"/>
      <c r="S2" s="152"/>
      <c r="T2" s="152"/>
    </row>
    <row r="3" spans="1:20" ht="27.6" x14ac:dyDescent="0.25">
      <c r="A3" s="311"/>
      <c r="B3" s="163" t="s">
        <v>80</v>
      </c>
      <c r="C3" s="311"/>
      <c r="D3" s="311"/>
      <c r="E3" s="311"/>
      <c r="F3" s="311"/>
      <c r="G3" s="311"/>
      <c r="H3" s="311"/>
      <c r="I3" s="311"/>
      <c r="J3" s="311"/>
      <c r="K3" s="151" t="s">
        <v>35</v>
      </c>
      <c r="L3" s="153" t="s">
        <v>57</v>
      </c>
      <c r="M3" s="151" t="s">
        <v>35</v>
      </c>
      <c r="N3" s="153" t="s">
        <v>57</v>
      </c>
      <c r="O3" s="151" t="s">
        <v>35</v>
      </c>
      <c r="P3" s="154" t="s">
        <v>57</v>
      </c>
      <c r="Q3" s="151" t="s">
        <v>35</v>
      </c>
      <c r="R3" s="153" t="s">
        <v>57</v>
      </c>
      <c r="S3" s="135"/>
      <c r="T3" s="135"/>
    </row>
    <row r="4" spans="1:20" ht="13.8" hidden="1" x14ac:dyDescent="0.25">
      <c r="A4" s="114"/>
      <c r="B4" s="109"/>
      <c r="C4" s="104"/>
      <c r="D4" s="112"/>
      <c r="E4" s="112"/>
      <c r="F4" s="112"/>
      <c r="G4" s="112"/>
      <c r="H4" s="110"/>
      <c r="I4" s="112"/>
      <c r="J4" s="112"/>
      <c r="K4" s="33"/>
      <c r="L4" s="62"/>
      <c r="M4" s="33"/>
      <c r="N4" s="62"/>
      <c r="O4" s="112"/>
      <c r="P4" s="62"/>
      <c r="Q4" s="112"/>
      <c r="R4" s="61"/>
      <c r="S4" s="13"/>
      <c r="T4" s="13"/>
    </row>
    <row r="5" spans="1:20" ht="13.8" hidden="1" x14ac:dyDescent="0.25">
      <c r="A5" s="114"/>
      <c r="B5" s="109"/>
      <c r="C5" s="104"/>
      <c r="D5" s="112"/>
      <c r="E5" s="112"/>
      <c r="F5" s="112"/>
      <c r="G5" s="110"/>
      <c r="H5" s="112"/>
      <c r="I5" s="112"/>
      <c r="J5" s="112"/>
      <c r="K5" s="33"/>
      <c r="L5" s="62"/>
      <c r="M5" s="33"/>
      <c r="N5" s="62"/>
      <c r="O5" s="112"/>
      <c r="P5" s="62"/>
      <c r="Q5" s="112"/>
      <c r="R5" s="61"/>
      <c r="S5" s="109"/>
      <c r="T5" s="109"/>
    </row>
    <row r="6" spans="1:20" ht="13.8" hidden="1" x14ac:dyDescent="0.25">
      <c r="A6" s="114"/>
      <c r="B6" s="109"/>
      <c r="C6" s="104"/>
      <c r="D6" s="112"/>
      <c r="E6" s="112"/>
      <c r="F6" s="112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109"/>
      <c r="T6" s="109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09"/>
      <c r="T7" s="109"/>
    </row>
    <row r="8" spans="1:20" x14ac:dyDescent="0.25">
      <c r="A8" s="292"/>
      <c r="B8" s="233" t="s">
        <v>142</v>
      </c>
      <c r="C8" s="208" t="s">
        <v>124</v>
      </c>
      <c r="D8" s="112">
        <v>90</v>
      </c>
      <c r="E8" s="112">
        <v>50</v>
      </c>
      <c r="F8" s="112"/>
      <c r="G8" s="112">
        <v>12.8</v>
      </c>
      <c r="H8" s="112">
        <v>20.100000000000001</v>
      </c>
      <c r="I8" s="112">
        <v>0.5</v>
      </c>
      <c r="J8" s="112">
        <v>225</v>
      </c>
      <c r="K8" s="110">
        <v>270</v>
      </c>
      <c r="L8" s="62">
        <v>24.3</v>
      </c>
      <c r="M8" s="110"/>
      <c r="N8" s="62"/>
      <c r="O8" s="112"/>
      <c r="P8" s="62"/>
      <c r="Q8" s="112">
        <v>270</v>
      </c>
      <c r="R8" s="61">
        <v>24.3</v>
      </c>
      <c r="S8" s="109"/>
      <c r="T8" s="109"/>
    </row>
    <row r="9" spans="1:20" x14ac:dyDescent="0.25">
      <c r="A9" s="292"/>
      <c r="B9" s="234"/>
      <c r="C9" s="208" t="s">
        <v>143</v>
      </c>
      <c r="D9" s="112">
        <v>7</v>
      </c>
      <c r="E9" s="112">
        <v>7</v>
      </c>
      <c r="F9" s="112"/>
      <c r="G9" s="112">
        <v>0.04</v>
      </c>
      <c r="H9" s="112">
        <v>3.63</v>
      </c>
      <c r="I9" s="112">
        <v>13.2</v>
      </c>
      <c r="J9" s="112">
        <v>33.049999999999997</v>
      </c>
      <c r="K9" s="110">
        <v>140</v>
      </c>
      <c r="L9" s="62">
        <v>0.98</v>
      </c>
      <c r="M9" s="110"/>
      <c r="N9" s="62"/>
      <c r="O9" s="112"/>
      <c r="P9" s="62"/>
      <c r="Q9" s="112">
        <v>140</v>
      </c>
      <c r="R9" s="61">
        <v>0.98</v>
      </c>
      <c r="S9" s="9"/>
      <c r="T9" s="9"/>
    </row>
    <row r="10" spans="1:20" x14ac:dyDescent="0.25">
      <c r="A10" s="292"/>
      <c r="B10" s="234"/>
      <c r="C10" s="208" t="s">
        <v>60</v>
      </c>
      <c r="D10" s="112">
        <v>10</v>
      </c>
      <c r="E10" s="112">
        <v>8</v>
      </c>
      <c r="F10" s="112"/>
      <c r="G10" s="112"/>
      <c r="H10" s="112"/>
      <c r="I10" s="112"/>
      <c r="J10" s="112"/>
      <c r="K10" s="110"/>
      <c r="L10" s="62"/>
      <c r="M10" s="110"/>
      <c r="N10" s="62"/>
      <c r="O10" s="112"/>
      <c r="P10" s="62"/>
      <c r="Q10" s="112"/>
      <c r="R10" s="61"/>
      <c r="S10" s="9"/>
      <c r="T10" s="9"/>
    </row>
    <row r="11" spans="1:20" x14ac:dyDescent="0.25">
      <c r="A11" s="292"/>
      <c r="B11" s="234"/>
      <c r="C11" s="208" t="s">
        <v>61</v>
      </c>
      <c r="D11" s="112">
        <v>15</v>
      </c>
      <c r="E11" s="112">
        <v>10</v>
      </c>
      <c r="F11" s="112"/>
      <c r="G11" s="112"/>
      <c r="H11" s="112"/>
      <c r="I11" s="112"/>
      <c r="J11" s="112"/>
      <c r="K11" s="110"/>
      <c r="L11" s="62"/>
      <c r="M11" s="110"/>
      <c r="N11" s="62"/>
      <c r="O11" s="112"/>
      <c r="P11" s="62"/>
      <c r="Q11" s="112"/>
      <c r="R11" s="61"/>
      <c r="S11" s="35"/>
      <c r="T11" s="35"/>
    </row>
    <row r="12" spans="1:20" ht="29.25" customHeight="1" x14ac:dyDescent="0.25">
      <c r="A12" s="292"/>
      <c r="B12" s="234"/>
      <c r="C12" s="208" t="s">
        <v>144</v>
      </c>
      <c r="D12" s="112">
        <v>5</v>
      </c>
      <c r="E12" s="112">
        <v>5</v>
      </c>
      <c r="F12" s="112"/>
      <c r="G12" s="112">
        <v>0.23</v>
      </c>
      <c r="H12" s="112">
        <v>0</v>
      </c>
      <c r="I12" s="112">
        <v>0.97</v>
      </c>
      <c r="J12" s="112">
        <v>2.16</v>
      </c>
      <c r="K12" s="110">
        <v>175</v>
      </c>
      <c r="L12" s="62">
        <v>0.87</v>
      </c>
      <c r="M12" s="110"/>
      <c r="N12" s="62"/>
      <c r="O12" s="112"/>
      <c r="P12" s="62"/>
      <c r="Q12" s="112">
        <v>175</v>
      </c>
      <c r="R12" s="61">
        <v>0.87</v>
      </c>
      <c r="S12" s="35"/>
      <c r="T12" s="35"/>
    </row>
    <row r="13" spans="1:20" x14ac:dyDescent="0.25">
      <c r="A13" s="292"/>
      <c r="B13" s="234"/>
      <c r="C13" s="208" t="s">
        <v>49</v>
      </c>
      <c r="D13" s="112">
        <v>35</v>
      </c>
      <c r="E13" s="112">
        <v>35</v>
      </c>
      <c r="F13" s="112"/>
      <c r="G13" s="112">
        <v>1.1599999999999999</v>
      </c>
      <c r="H13" s="112">
        <v>0.42</v>
      </c>
      <c r="I13" s="112">
        <v>10.58</v>
      </c>
      <c r="J13" s="112">
        <v>52.55</v>
      </c>
      <c r="K13" s="110">
        <v>90</v>
      </c>
      <c r="L13" s="62">
        <v>3.15</v>
      </c>
      <c r="M13" s="110">
        <v>90</v>
      </c>
      <c r="N13" s="62">
        <v>3.15</v>
      </c>
      <c r="O13" s="112"/>
      <c r="P13" s="62"/>
      <c r="Q13" s="112"/>
      <c r="R13" s="61"/>
      <c r="S13" s="35"/>
      <c r="T13" s="35"/>
    </row>
    <row r="14" spans="1:20" x14ac:dyDescent="0.25">
      <c r="A14" s="292"/>
      <c r="B14" s="235"/>
      <c r="C14" s="208" t="s">
        <v>50</v>
      </c>
      <c r="D14" s="112">
        <v>1</v>
      </c>
      <c r="E14" s="112">
        <v>1</v>
      </c>
      <c r="F14" s="112"/>
      <c r="G14" s="37"/>
      <c r="H14" s="37"/>
      <c r="I14" s="37"/>
      <c r="J14" s="37"/>
      <c r="K14" s="33">
        <v>16</v>
      </c>
      <c r="L14" s="62">
        <v>1.6E-2</v>
      </c>
      <c r="M14" s="37"/>
      <c r="N14" s="66"/>
      <c r="O14" s="37"/>
      <c r="P14" s="66"/>
      <c r="Q14" s="37"/>
      <c r="R14" s="66"/>
      <c r="S14" s="109"/>
      <c r="T14" s="109"/>
    </row>
    <row r="15" spans="1:20" x14ac:dyDescent="0.25">
      <c r="A15" s="293" t="s">
        <v>19</v>
      </c>
      <c r="B15" s="312" t="s">
        <v>145</v>
      </c>
      <c r="C15" s="208" t="s">
        <v>115</v>
      </c>
      <c r="D15" s="104">
        <v>1</v>
      </c>
      <c r="E15" s="104">
        <v>1</v>
      </c>
      <c r="F15" s="110"/>
      <c r="G15" s="110"/>
      <c r="H15" s="110"/>
      <c r="I15" s="110"/>
      <c r="J15" s="110"/>
      <c r="K15" s="110">
        <v>688</v>
      </c>
      <c r="L15" s="62">
        <f>D15*K15/1000</f>
        <v>0.68799999999999994</v>
      </c>
      <c r="M15" s="110"/>
      <c r="N15" s="62">
        <f>D15*M15/1000</f>
        <v>0</v>
      </c>
      <c r="O15" s="112"/>
      <c r="P15" s="62">
        <f>D15*O15/1000</f>
        <v>0</v>
      </c>
      <c r="Q15" s="112">
        <v>688</v>
      </c>
      <c r="R15" s="61">
        <f>D15*Q15/1000</f>
        <v>0.68799999999999994</v>
      </c>
      <c r="S15" s="109"/>
      <c r="T15" s="109"/>
    </row>
    <row r="16" spans="1:20" x14ac:dyDescent="0.25">
      <c r="A16" s="293"/>
      <c r="B16" s="312"/>
      <c r="C16" s="208" t="s">
        <v>128</v>
      </c>
      <c r="D16" s="208">
        <v>8</v>
      </c>
      <c r="E16" s="208">
        <v>7</v>
      </c>
      <c r="F16" s="204"/>
      <c r="G16" s="204"/>
      <c r="H16" s="204"/>
      <c r="I16" s="204"/>
      <c r="J16" s="204"/>
      <c r="K16" s="204">
        <v>170</v>
      </c>
      <c r="L16" s="62">
        <v>1.36</v>
      </c>
      <c r="M16" s="204">
        <v>170</v>
      </c>
      <c r="N16" s="62">
        <v>1.36</v>
      </c>
      <c r="O16" s="206"/>
      <c r="P16" s="62"/>
      <c r="Q16" s="206"/>
      <c r="R16" s="61"/>
      <c r="S16" s="212"/>
      <c r="T16" s="212"/>
    </row>
    <row r="17" spans="1:20" x14ac:dyDescent="0.25">
      <c r="A17" s="293"/>
      <c r="B17" s="312"/>
      <c r="C17" s="104" t="s">
        <v>9</v>
      </c>
      <c r="D17" s="104">
        <v>15</v>
      </c>
      <c r="E17" s="104">
        <v>15</v>
      </c>
      <c r="F17" s="110"/>
      <c r="G17" s="110"/>
      <c r="H17" s="110"/>
      <c r="I17" s="110">
        <v>19.96</v>
      </c>
      <c r="J17" s="110">
        <v>75.8</v>
      </c>
      <c r="K17" s="110">
        <v>80</v>
      </c>
      <c r="L17" s="62">
        <f>D17*K17/1000</f>
        <v>1.2</v>
      </c>
      <c r="M17" s="110">
        <v>80</v>
      </c>
      <c r="N17" s="62">
        <f>D17*M17/1000</f>
        <v>1.2</v>
      </c>
      <c r="O17" s="112"/>
      <c r="P17" s="62">
        <f>D17*O17/1000</f>
        <v>0</v>
      </c>
      <c r="Q17" s="112">
        <v>80</v>
      </c>
      <c r="R17" s="61">
        <f>D17*Q17/1000</f>
        <v>1.2</v>
      </c>
      <c r="S17" s="109"/>
      <c r="T17" s="109"/>
    </row>
    <row r="18" spans="1:20" x14ac:dyDescent="0.25">
      <c r="A18" s="293"/>
      <c r="B18" s="109"/>
      <c r="C18" s="112"/>
      <c r="D18" s="112"/>
      <c r="E18" s="112"/>
      <c r="F18" s="112">
        <v>200</v>
      </c>
      <c r="G18" s="34"/>
      <c r="H18" s="34"/>
      <c r="I18" s="34"/>
      <c r="J18" s="34"/>
      <c r="K18" s="34"/>
      <c r="L18" s="61">
        <f t="shared" ref="L18:R18" si="0">SUM(L15:L17)</f>
        <v>3.2480000000000002</v>
      </c>
      <c r="M18" s="206"/>
      <c r="N18" s="61">
        <f t="shared" si="0"/>
        <v>2.56</v>
      </c>
      <c r="O18" s="206"/>
      <c r="P18" s="61">
        <f t="shared" si="0"/>
        <v>0</v>
      </c>
      <c r="Q18" s="206"/>
      <c r="R18" s="61">
        <f t="shared" si="0"/>
        <v>1.8879999999999999</v>
      </c>
      <c r="S18" s="35"/>
      <c r="T18" s="35"/>
    </row>
    <row r="19" spans="1:20" x14ac:dyDescent="0.25">
      <c r="A19" s="208"/>
      <c r="B19" s="212"/>
      <c r="C19" s="206" t="s">
        <v>26</v>
      </c>
      <c r="D19" s="206">
        <v>20</v>
      </c>
      <c r="E19" s="206">
        <v>20</v>
      </c>
      <c r="F19" s="206"/>
      <c r="G19" s="206">
        <v>6.96</v>
      </c>
      <c r="H19" s="206">
        <v>1.2</v>
      </c>
      <c r="I19" s="206">
        <v>46</v>
      </c>
      <c r="J19" s="206">
        <v>167.2</v>
      </c>
      <c r="K19" s="206">
        <v>51</v>
      </c>
      <c r="L19" s="61">
        <v>1.02</v>
      </c>
      <c r="M19" s="206">
        <v>51</v>
      </c>
      <c r="N19" s="61">
        <v>1.02</v>
      </c>
      <c r="O19" s="34"/>
      <c r="P19" s="63"/>
      <c r="Q19" s="34"/>
      <c r="R19" s="63"/>
      <c r="S19" s="209"/>
      <c r="T19" s="209"/>
    </row>
    <row r="20" spans="1:20" x14ac:dyDescent="0.25">
      <c r="A20" s="112"/>
      <c r="B20" s="109" t="s">
        <v>26</v>
      </c>
      <c r="C20" s="104" t="s">
        <v>26</v>
      </c>
      <c r="D20" s="104">
        <v>30</v>
      </c>
      <c r="E20" s="104">
        <v>30</v>
      </c>
      <c r="F20" s="110"/>
      <c r="G20" s="104">
        <v>6.96</v>
      </c>
      <c r="H20" s="104">
        <v>1.2</v>
      </c>
      <c r="I20" s="104">
        <v>46</v>
      </c>
      <c r="J20" s="104">
        <v>167.2</v>
      </c>
      <c r="K20" s="110">
        <v>60</v>
      </c>
      <c r="L20" s="62">
        <f>D20*K20/1000</f>
        <v>1.8</v>
      </c>
      <c r="M20" s="110">
        <v>60</v>
      </c>
      <c r="N20" s="62">
        <f>D20*M20/1000</f>
        <v>1.8</v>
      </c>
      <c r="O20" s="33"/>
      <c r="P20" s="62">
        <f>D20*O20/1000</f>
        <v>0</v>
      </c>
      <c r="Q20" s="33">
        <f>I20*P20/1000</f>
        <v>0</v>
      </c>
      <c r="R20" s="61">
        <f>D20*Q20/1000</f>
        <v>0</v>
      </c>
      <c r="S20" s="35"/>
      <c r="T20" s="35"/>
    </row>
    <row r="21" spans="1:20" x14ac:dyDescent="0.25">
      <c r="A21" s="104"/>
      <c r="B21" s="109"/>
      <c r="C21" s="112" t="s">
        <v>33</v>
      </c>
      <c r="D21" s="112"/>
      <c r="E21" s="112"/>
      <c r="F21" s="112">
        <v>60</v>
      </c>
      <c r="G21" s="34" t="e">
        <f>SUM(#REF!)</f>
        <v>#REF!</v>
      </c>
      <c r="H21" s="34" t="e">
        <f>SUM(#REF!)</f>
        <v>#REF!</v>
      </c>
      <c r="I21" s="34" t="e">
        <f>SUM(#REF!)</f>
        <v>#REF!</v>
      </c>
      <c r="J21" s="34" t="e">
        <f>SUM(#REF!)</f>
        <v>#REF!</v>
      </c>
      <c r="K21" s="34" t="e">
        <f>SUM(#REF!)</f>
        <v>#REF!</v>
      </c>
      <c r="L21" s="34" t="e">
        <f>SUM(#REF!)</f>
        <v>#REF!</v>
      </c>
      <c r="M21" s="34" t="e">
        <f>SUM(#REF!)</f>
        <v>#REF!</v>
      </c>
      <c r="N21" s="34" t="e">
        <f>SUM(#REF!)</f>
        <v>#REF!</v>
      </c>
      <c r="O21" s="34" t="e">
        <f>SUM(#REF!)</f>
        <v>#REF!</v>
      </c>
      <c r="P21" s="34" t="e">
        <f>SUM(#REF!)</f>
        <v>#REF!</v>
      </c>
      <c r="Q21" s="34" t="e">
        <f>SUM(#REF!)</f>
        <v>#REF!</v>
      </c>
      <c r="R21" s="34" t="e">
        <f>SUM(#REF!)</f>
        <v>#REF!</v>
      </c>
      <c r="S21" s="109"/>
      <c r="T21" s="109"/>
    </row>
    <row r="22" spans="1:20" x14ac:dyDescent="0.25">
      <c r="A22" s="9"/>
      <c r="B22" s="9" t="s">
        <v>59</v>
      </c>
      <c r="C22" s="9"/>
      <c r="D22" s="9"/>
      <c r="E22" s="9"/>
      <c r="F22" s="9"/>
      <c r="G22" s="84" t="e">
        <f>#REF!+G20+G18+G14</f>
        <v>#REF!</v>
      </c>
      <c r="H22" s="84" t="e">
        <f>#REF!+H20+H18+H14</f>
        <v>#REF!</v>
      </c>
      <c r="I22" s="84" t="e">
        <f>#REF!+I20+I18+I14</f>
        <v>#REF!</v>
      </c>
      <c r="J22" s="84" t="e">
        <f>#REF!+J20+J18+J14</f>
        <v>#REF!</v>
      </c>
      <c r="K22" s="84" t="e">
        <f>#REF!+K20+K18+K14</f>
        <v>#REF!</v>
      </c>
      <c r="L22" s="166" t="e">
        <f t="shared" ref="L22:R22" si="1">L21+L6+L18+L14</f>
        <v>#REF!</v>
      </c>
      <c r="M22" s="84" t="e">
        <f t="shared" si="1"/>
        <v>#REF!</v>
      </c>
      <c r="N22" s="99" t="e">
        <f t="shared" si="1"/>
        <v>#REF!</v>
      </c>
      <c r="O22" s="84" t="e">
        <f t="shared" si="1"/>
        <v>#REF!</v>
      </c>
      <c r="P22" s="84" t="e">
        <f t="shared" si="1"/>
        <v>#REF!</v>
      </c>
      <c r="Q22" s="84" t="e">
        <f t="shared" si="1"/>
        <v>#REF!</v>
      </c>
      <c r="R22" s="99" t="e">
        <f t="shared" si="1"/>
        <v>#REF!</v>
      </c>
      <c r="S22" s="109"/>
      <c r="T22" s="109"/>
    </row>
    <row r="23" spans="1:20" x14ac:dyDescent="0.25">
      <c r="S23" s="48"/>
      <c r="T23" s="48"/>
    </row>
    <row r="24" spans="1:20" x14ac:dyDescent="0.25">
      <c r="S24" s="9"/>
      <c r="T24" s="9"/>
    </row>
  </sheetData>
  <mergeCells count="17">
    <mergeCell ref="J1:J3"/>
    <mergeCell ref="A15:A18"/>
    <mergeCell ref="B15:B17"/>
    <mergeCell ref="H1:H3"/>
    <mergeCell ref="A1:A3"/>
    <mergeCell ref="C1:C3"/>
    <mergeCell ref="D1:D3"/>
    <mergeCell ref="E1:E3"/>
    <mergeCell ref="A8:A14"/>
    <mergeCell ref="F1:F3"/>
    <mergeCell ref="G1:G3"/>
    <mergeCell ref="I1:I3"/>
    <mergeCell ref="K1:L2"/>
    <mergeCell ref="M1:R1"/>
    <mergeCell ref="M2:N2"/>
    <mergeCell ref="O2:P2"/>
    <mergeCell ref="Q2:R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>
      <selection activeCell="Z13" sqref="Z13"/>
    </sheetView>
  </sheetViews>
  <sheetFormatPr defaultRowHeight="13.2" x14ac:dyDescent="0.25"/>
  <cols>
    <col min="2" max="2" width="16" customWidth="1"/>
    <col min="3" max="3" width="15" customWidth="1"/>
    <col min="4" max="4" width="5.33203125" style="95" customWidth="1"/>
    <col min="5" max="5" width="5" customWidth="1"/>
    <col min="6" max="6" width="4.88671875" customWidth="1"/>
    <col min="7" max="7" width="5.109375" customWidth="1"/>
    <col min="8" max="8" width="6.88671875" customWidth="1"/>
    <col min="9" max="9" width="5.6640625" customWidth="1"/>
    <col min="10" max="10" width="6.6640625" customWidth="1"/>
    <col min="11" max="11" width="9" bestFit="1" customWidth="1"/>
    <col min="12" max="12" width="5.33203125" customWidth="1"/>
    <col min="13" max="13" width="7.109375" customWidth="1"/>
    <col min="14" max="14" width="6" customWidth="1"/>
    <col min="15" max="15" width="5.88671875" customWidth="1"/>
    <col min="16" max="16" width="6.88671875" customWidth="1"/>
    <col min="17" max="17" width="7.109375" customWidth="1"/>
    <col min="18" max="18" width="6.88671875" customWidth="1"/>
    <col min="19" max="19" width="8.44140625" customWidth="1"/>
  </cols>
  <sheetData>
    <row r="1" spans="1:20" s="30" customFormat="1" ht="15" customHeight="1" x14ac:dyDescent="0.25">
      <c r="A1" s="331" t="s">
        <v>34</v>
      </c>
      <c r="B1" s="111"/>
      <c r="C1" s="331" t="s">
        <v>1</v>
      </c>
      <c r="D1" s="331" t="s">
        <v>2</v>
      </c>
      <c r="E1" s="331" t="s">
        <v>3</v>
      </c>
      <c r="F1" s="331" t="s">
        <v>4</v>
      </c>
      <c r="G1" s="331" t="s">
        <v>5</v>
      </c>
      <c r="H1" s="331" t="s">
        <v>6</v>
      </c>
      <c r="I1" s="331" t="s">
        <v>7</v>
      </c>
      <c r="J1" s="331" t="s">
        <v>8</v>
      </c>
      <c r="K1" s="331" t="s">
        <v>52</v>
      </c>
      <c r="L1" s="331"/>
      <c r="M1" s="289" t="s">
        <v>53</v>
      </c>
      <c r="N1" s="289"/>
      <c r="O1" s="289"/>
      <c r="P1" s="289"/>
      <c r="Q1" s="289"/>
      <c r="R1" s="289"/>
      <c r="S1" s="111"/>
      <c r="T1" s="111"/>
    </row>
    <row r="2" spans="1:20" s="30" customFormat="1" ht="50.25" customHeight="1" x14ac:dyDescent="0.25">
      <c r="A2" s="331"/>
      <c r="B2" s="131" t="s">
        <v>0</v>
      </c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289" t="s">
        <v>54</v>
      </c>
      <c r="N2" s="289"/>
      <c r="O2" s="331" t="s">
        <v>55</v>
      </c>
      <c r="P2" s="331"/>
      <c r="Q2" s="331" t="s">
        <v>56</v>
      </c>
      <c r="R2" s="331"/>
      <c r="S2" s="131"/>
      <c r="T2" s="131"/>
    </row>
    <row r="3" spans="1:20" s="30" customFormat="1" ht="15" customHeight="1" x14ac:dyDescent="0.25">
      <c r="A3" s="331"/>
      <c r="B3" s="131" t="s">
        <v>99</v>
      </c>
      <c r="C3" s="331"/>
      <c r="D3" s="331"/>
      <c r="E3" s="331"/>
      <c r="F3" s="331"/>
      <c r="G3" s="331"/>
      <c r="H3" s="331"/>
      <c r="I3" s="331"/>
      <c r="J3" s="331"/>
      <c r="K3" s="113" t="s">
        <v>35</v>
      </c>
      <c r="L3" s="125" t="s">
        <v>57</v>
      </c>
      <c r="M3" s="113" t="s">
        <v>35</v>
      </c>
      <c r="N3" s="125" t="s">
        <v>57</v>
      </c>
      <c r="O3" s="113" t="s">
        <v>35</v>
      </c>
      <c r="P3" s="132" t="s">
        <v>57</v>
      </c>
      <c r="Q3" s="113" t="s">
        <v>35</v>
      </c>
      <c r="R3" s="125" t="s">
        <v>57</v>
      </c>
      <c r="S3" s="131"/>
      <c r="T3" s="131"/>
    </row>
    <row r="4" spans="1:20" s="30" customFormat="1" ht="15" customHeight="1" x14ac:dyDescent="0.25">
      <c r="A4" s="203"/>
      <c r="B4" s="131"/>
      <c r="C4" s="253" t="s">
        <v>170</v>
      </c>
      <c r="D4" s="203">
        <v>70</v>
      </c>
      <c r="E4" s="203">
        <v>70</v>
      </c>
      <c r="F4" s="203"/>
      <c r="G4" s="203">
        <v>0.15</v>
      </c>
      <c r="H4" s="203"/>
      <c r="I4" s="203">
        <v>2.85</v>
      </c>
      <c r="J4" s="203">
        <v>13.5</v>
      </c>
      <c r="K4" s="203">
        <v>180</v>
      </c>
      <c r="L4" s="125">
        <v>12.6</v>
      </c>
      <c r="M4" s="203"/>
      <c r="N4" s="125"/>
      <c r="O4" s="203">
        <v>25</v>
      </c>
      <c r="P4" s="132">
        <v>1.5</v>
      </c>
      <c r="Q4" s="203"/>
      <c r="R4" s="125"/>
      <c r="S4" s="131"/>
      <c r="T4" s="131"/>
    </row>
    <row r="5" spans="1:20" s="30" customFormat="1" ht="15" customHeight="1" x14ac:dyDescent="0.25">
      <c r="A5" s="289" t="s">
        <v>74</v>
      </c>
      <c r="B5" s="316" t="s">
        <v>164</v>
      </c>
      <c r="C5" s="249" t="s">
        <v>171</v>
      </c>
      <c r="D5" s="111">
        <v>10</v>
      </c>
      <c r="E5" s="111">
        <v>7</v>
      </c>
      <c r="F5" s="111"/>
      <c r="G5" s="111">
        <v>1.1000000000000001</v>
      </c>
      <c r="H5" s="113">
        <v>0</v>
      </c>
      <c r="I5" s="111">
        <v>6.1</v>
      </c>
      <c r="J5" s="111">
        <v>29.2</v>
      </c>
      <c r="K5" s="133">
        <v>30</v>
      </c>
      <c r="L5" s="132">
        <f>D5*K5/1000</f>
        <v>0.3</v>
      </c>
      <c r="M5" s="133"/>
      <c r="N5" s="132">
        <f>D5*M5/1000</f>
        <v>0</v>
      </c>
      <c r="O5" s="111">
        <v>30</v>
      </c>
      <c r="P5" s="132">
        <f>D5*O5/1000</f>
        <v>0.3</v>
      </c>
      <c r="Q5" s="111"/>
      <c r="R5" s="125">
        <f>D5*Q5/1000</f>
        <v>0</v>
      </c>
      <c r="S5" s="131"/>
      <c r="T5" s="131"/>
    </row>
    <row r="6" spans="1:20" s="30" customFormat="1" ht="15" customHeight="1" x14ac:dyDescent="0.25">
      <c r="A6" s="289"/>
      <c r="B6" s="317"/>
      <c r="C6" s="207" t="s">
        <v>146</v>
      </c>
      <c r="D6" s="205">
        <v>3</v>
      </c>
      <c r="E6" s="205">
        <v>3</v>
      </c>
      <c r="F6" s="205"/>
      <c r="G6" s="205"/>
      <c r="H6" s="203"/>
      <c r="I6" s="205">
        <v>9.98</v>
      </c>
      <c r="J6" s="205">
        <v>37.9</v>
      </c>
      <c r="K6" s="133">
        <v>80</v>
      </c>
      <c r="L6" s="132">
        <v>0.24</v>
      </c>
      <c r="M6" s="133"/>
      <c r="N6" s="132"/>
      <c r="O6" s="205">
        <v>80</v>
      </c>
      <c r="P6" s="132">
        <v>0.24</v>
      </c>
      <c r="Q6" s="205"/>
      <c r="R6" s="125"/>
      <c r="S6" s="131"/>
      <c r="T6" s="131"/>
    </row>
    <row r="7" spans="1:20" s="30" customFormat="1" ht="15" customHeight="1" x14ac:dyDescent="0.25">
      <c r="A7" s="289"/>
      <c r="B7" s="317"/>
      <c r="C7" s="249" t="s">
        <v>14</v>
      </c>
      <c r="D7" s="111">
        <v>3</v>
      </c>
      <c r="E7" s="111"/>
      <c r="F7" s="111"/>
      <c r="G7" s="113" t="s">
        <v>12</v>
      </c>
      <c r="H7" s="111">
        <v>9.9</v>
      </c>
      <c r="I7" s="111"/>
      <c r="J7" s="111">
        <v>89.9</v>
      </c>
      <c r="K7" s="133">
        <v>140</v>
      </c>
      <c r="L7" s="132">
        <f>D7*K7/1000</f>
        <v>0.42</v>
      </c>
      <c r="M7" s="133">
        <v>140</v>
      </c>
      <c r="N7" s="132">
        <f>D7*M7/1000</f>
        <v>0.42</v>
      </c>
      <c r="O7" s="111"/>
      <c r="P7" s="132">
        <f>D7*O7/1000</f>
        <v>0</v>
      </c>
      <c r="Q7" s="111"/>
      <c r="R7" s="125">
        <f>D7*Q7/1000</f>
        <v>0</v>
      </c>
      <c r="S7" s="131"/>
      <c r="T7" s="131"/>
    </row>
    <row r="8" spans="1:20" s="30" customFormat="1" ht="15" customHeight="1" x14ac:dyDescent="0.25">
      <c r="A8" s="289"/>
      <c r="B8" s="318"/>
      <c r="C8" s="105" t="s">
        <v>33</v>
      </c>
      <c r="D8" s="111"/>
      <c r="E8" s="111"/>
      <c r="F8" s="111">
        <v>60</v>
      </c>
      <c r="G8" s="134">
        <f t="shared" ref="G8:R8" si="0">SUM(G5:G7)</f>
        <v>1.1000000000000001</v>
      </c>
      <c r="H8" s="134">
        <f t="shared" si="0"/>
        <v>9.9</v>
      </c>
      <c r="I8" s="134">
        <f t="shared" si="0"/>
        <v>16.079999999999998</v>
      </c>
      <c r="J8" s="134">
        <f t="shared" si="0"/>
        <v>157</v>
      </c>
      <c r="K8" s="134">
        <f t="shared" si="0"/>
        <v>250</v>
      </c>
      <c r="L8" s="134">
        <f t="shared" si="0"/>
        <v>0.96</v>
      </c>
      <c r="M8" s="134">
        <f t="shared" si="0"/>
        <v>140</v>
      </c>
      <c r="N8" s="134">
        <f t="shared" si="0"/>
        <v>0.42</v>
      </c>
      <c r="O8" s="134">
        <f t="shared" si="0"/>
        <v>110</v>
      </c>
      <c r="P8" s="134">
        <f t="shared" si="0"/>
        <v>0.54</v>
      </c>
      <c r="Q8" s="134">
        <f t="shared" si="0"/>
        <v>0</v>
      </c>
      <c r="R8" s="134">
        <f t="shared" si="0"/>
        <v>0</v>
      </c>
      <c r="S8" s="131"/>
      <c r="T8" s="131"/>
    </row>
    <row r="9" spans="1:20" s="30" customFormat="1" ht="15" customHeight="1" x14ac:dyDescent="0.25">
      <c r="A9" s="105"/>
      <c r="B9" s="155" t="s">
        <v>118</v>
      </c>
      <c r="C9" s="156" t="s">
        <v>147</v>
      </c>
      <c r="D9" s="42">
        <v>102</v>
      </c>
      <c r="E9" s="42">
        <v>100</v>
      </c>
      <c r="F9" s="156"/>
      <c r="G9" s="43">
        <v>27.4</v>
      </c>
      <c r="H9" s="43">
        <v>5.24</v>
      </c>
      <c r="I9" s="43">
        <v>0</v>
      </c>
      <c r="J9" s="43">
        <v>110</v>
      </c>
      <c r="K9" s="111">
        <v>325</v>
      </c>
      <c r="L9" s="132">
        <f>D9*K9/1000</f>
        <v>33.15</v>
      </c>
      <c r="M9" s="111"/>
      <c r="N9" s="132">
        <f>D9*M9/1000</f>
        <v>0</v>
      </c>
      <c r="O9" s="133"/>
      <c r="P9" s="132">
        <f>D9*O9/1000</f>
        <v>0</v>
      </c>
      <c r="Q9" s="133">
        <v>325</v>
      </c>
      <c r="R9" s="125">
        <f>D9*Q9/1000</f>
        <v>33.15</v>
      </c>
      <c r="S9" s="155"/>
      <c r="T9" s="155"/>
    </row>
    <row r="10" spans="1:20" s="30" customFormat="1" ht="15" customHeight="1" x14ac:dyDescent="0.25">
      <c r="A10" s="105"/>
      <c r="B10" s="106"/>
      <c r="C10" s="156" t="s">
        <v>10</v>
      </c>
      <c r="D10" s="42">
        <v>2</v>
      </c>
      <c r="E10" s="42">
        <v>2</v>
      </c>
      <c r="F10" s="156"/>
      <c r="G10" s="43"/>
      <c r="H10" s="43"/>
      <c r="I10" s="43"/>
      <c r="J10" s="43"/>
      <c r="K10" s="111">
        <v>16</v>
      </c>
      <c r="L10" s="132">
        <f>D10*K10/1000</f>
        <v>3.2000000000000001E-2</v>
      </c>
      <c r="M10" s="111">
        <v>16</v>
      </c>
      <c r="N10" s="132">
        <f>D10*M10/1000</f>
        <v>3.2000000000000001E-2</v>
      </c>
      <c r="O10" s="133"/>
      <c r="P10" s="132">
        <f>D10*O10/1000</f>
        <v>0</v>
      </c>
      <c r="Q10" s="133"/>
      <c r="R10" s="125">
        <f>D10*Q10/1000</f>
        <v>0</v>
      </c>
      <c r="S10" s="106"/>
      <c r="T10" s="106"/>
    </row>
    <row r="11" spans="1:20" s="30" customFormat="1" ht="15" customHeight="1" x14ac:dyDescent="0.25">
      <c r="A11" s="105"/>
      <c r="B11" s="106"/>
      <c r="C11" s="156" t="s">
        <v>14</v>
      </c>
      <c r="D11" s="42">
        <v>2</v>
      </c>
      <c r="E11" s="42">
        <v>2</v>
      </c>
      <c r="F11" s="156"/>
      <c r="G11" s="43"/>
      <c r="H11" s="113">
        <v>0.24</v>
      </c>
      <c r="I11" s="113"/>
      <c r="J11" s="113">
        <v>22.45</v>
      </c>
      <c r="K11" s="113">
        <v>140</v>
      </c>
      <c r="L11" s="132">
        <f>D11*K11/1000</f>
        <v>0.28000000000000003</v>
      </c>
      <c r="M11" s="113">
        <v>140</v>
      </c>
      <c r="N11" s="132">
        <f>D11*M11/1000</f>
        <v>0.28000000000000003</v>
      </c>
      <c r="O11" s="111"/>
      <c r="P11" s="132">
        <f>D11*O11/1000</f>
        <v>0</v>
      </c>
      <c r="Q11" s="111"/>
      <c r="R11" s="125">
        <f>D11*Q11/1000</f>
        <v>0</v>
      </c>
      <c r="S11" s="106"/>
      <c r="T11" s="106"/>
    </row>
    <row r="12" spans="1:20" s="30" customFormat="1" ht="15" customHeight="1" x14ac:dyDescent="0.25">
      <c r="A12" s="105"/>
      <c r="B12" s="134"/>
      <c r="C12" s="156"/>
      <c r="D12" s="42"/>
      <c r="E12" s="42"/>
      <c r="F12" s="156" t="s">
        <v>77</v>
      </c>
      <c r="G12" s="58">
        <f>SUM(G9:G11)</f>
        <v>27.4</v>
      </c>
      <c r="H12" s="58">
        <f t="shared" ref="H12:R12" si="1">SUM(H9:H11)</f>
        <v>5.48</v>
      </c>
      <c r="I12" s="58">
        <f t="shared" si="1"/>
        <v>0</v>
      </c>
      <c r="J12" s="58">
        <f t="shared" si="1"/>
        <v>132.44999999999999</v>
      </c>
      <c r="K12" s="58">
        <f t="shared" si="1"/>
        <v>481</v>
      </c>
      <c r="L12" s="58">
        <f t="shared" si="1"/>
        <v>33.461999999999996</v>
      </c>
      <c r="M12" s="58">
        <f t="shared" si="1"/>
        <v>156</v>
      </c>
      <c r="N12" s="58">
        <f t="shared" si="1"/>
        <v>0.31200000000000006</v>
      </c>
      <c r="O12" s="58">
        <f t="shared" si="1"/>
        <v>0</v>
      </c>
      <c r="P12" s="58">
        <f t="shared" si="1"/>
        <v>0</v>
      </c>
      <c r="Q12" s="58">
        <f t="shared" si="1"/>
        <v>325</v>
      </c>
      <c r="R12" s="58">
        <f t="shared" si="1"/>
        <v>33.15</v>
      </c>
      <c r="S12" s="134"/>
      <c r="T12" s="134"/>
    </row>
    <row r="13" spans="1:20" s="30" customFormat="1" ht="15" customHeight="1" x14ac:dyDescent="0.25">
      <c r="A13" s="332" t="s">
        <v>28</v>
      </c>
      <c r="B13" s="131" t="s">
        <v>66</v>
      </c>
      <c r="C13" s="111" t="s">
        <v>67</v>
      </c>
      <c r="D13" s="111">
        <v>170</v>
      </c>
      <c r="E13" s="111"/>
      <c r="F13" s="111"/>
      <c r="G13" s="111">
        <v>2</v>
      </c>
      <c r="H13" s="111">
        <v>0.4</v>
      </c>
      <c r="I13" s="111">
        <v>16.3</v>
      </c>
      <c r="J13" s="111">
        <v>80</v>
      </c>
      <c r="K13" s="113">
        <v>25</v>
      </c>
      <c r="L13" s="132">
        <f>D13*K13/1000</f>
        <v>4.25</v>
      </c>
      <c r="M13" s="113"/>
      <c r="N13" s="132">
        <f>D13*M13/1000</f>
        <v>0</v>
      </c>
      <c r="O13" s="111">
        <v>25</v>
      </c>
      <c r="P13" s="132">
        <f>D13*O13/1000</f>
        <v>4.25</v>
      </c>
      <c r="Q13" s="111"/>
      <c r="R13" s="125">
        <f>D13*Q13/1000</f>
        <v>0</v>
      </c>
      <c r="S13" s="131"/>
      <c r="T13" s="131"/>
    </row>
    <row r="14" spans="1:20" s="30" customFormat="1" ht="12.75" customHeight="1" x14ac:dyDescent="0.25">
      <c r="A14" s="332"/>
      <c r="B14" s="131" t="s">
        <v>105</v>
      </c>
      <c r="C14" s="111" t="s">
        <v>68</v>
      </c>
      <c r="D14" s="111">
        <v>24</v>
      </c>
      <c r="E14" s="111"/>
      <c r="F14" s="111"/>
      <c r="G14" s="111">
        <v>6.4</v>
      </c>
      <c r="H14" s="111">
        <v>0.39</v>
      </c>
      <c r="I14" s="111">
        <v>0.74</v>
      </c>
      <c r="J14" s="111">
        <v>8.1999999999999993</v>
      </c>
      <c r="K14" s="113">
        <v>65</v>
      </c>
      <c r="L14" s="132">
        <f>D14*K14/1000</f>
        <v>1.56</v>
      </c>
      <c r="M14" s="113">
        <v>65</v>
      </c>
      <c r="N14" s="132">
        <f>D14*M14/1000</f>
        <v>1.56</v>
      </c>
      <c r="O14" s="111"/>
      <c r="P14" s="132">
        <f>D14*O14/1000</f>
        <v>0</v>
      </c>
      <c r="Q14" s="111"/>
      <c r="R14" s="125">
        <f>D14*Q14/1000</f>
        <v>0</v>
      </c>
      <c r="S14" s="131"/>
      <c r="T14" s="131"/>
    </row>
    <row r="15" spans="1:20" s="30" customFormat="1" ht="15" customHeight="1" x14ac:dyDescent="0.25">
      <c r="A15" s="332"/>
      <c r="B15" s="131"/>
      <c r="C15" s="111" t="s">
        <v>10</v>
      </c>
      <c r="D15" s="111">
        <v>1</v>
      </c>
      <c r="E15" s="111"/>
      <c r="F15" s="111"/>
      <c r="G15" s="111" t="s">
        <v>12</v>
      </c>
      <c r="H15" s="111" t="s">
        <v>12</v>
      </c>
      <c r="I15" s="111" t="s">
        <v>12</v>
      </c>
      <c r="J15" s="111" t="s">
        <v>12</v>
      </c>
      <c r="K15" s="113">
        <v>16</v>
      </c>
      <c r="L15" s="132">
        <f>D15*K15/1000</f>
        <v>1.6E-2</v>
      </c>
      <c r="M15" s="113">
        <v>16</v>
      </c>
      <c r="N15" s="132">
        <f>D15*M15/1000</f>
        <v>1.6E-2</v>
      </c>
      <c r="O15" s="111"/>
      <c r="P15" s="132">
        <f>D15*O15/1000</f>
        <v>0</v>
      </c>
      <c r="Q15" s="111"/>
      <c r="R15" s="125">
        <f>D15*Q15/1000</f>
        <v>0</v>
      </c>
      <c r="S15" s="131"/>
      <c r="T15" s="131"/>
    </row>
    <row r="16" spans="1:20" s="30" customFormat="1" ht="12" customHeight="1" x14ac:dyDescent="0.25">
      <c r="A16" s="332"/>
      <c r="B16" s="131"/>
      <c r="C16" s="113" t="s">
        <v>38</v>
      </c>
      <c r="D16" s="111">
        <v>5</v>
      </c>
      <c r="E16" s="111"/>
      <c r="F16" s="111"/>
      <c r="G16" s="111">
        <v>0.02</v>
      </c>
      <c r="H16" s="111">
        <v>2.5</v>
      </c>
      <c r="I16" s="111">
        <v>0.04</v>
      </c>
      <c r="J16" s="111">
        <v>23.1</v>
      </c>
      <c r="K16" s="113">
        <v>625</v>
      </c>
      <c r="L16" s="132">
        <f>D16*K16/1000</f>
        <v>3.125</v>
      </c>
      <c r="M16" s="113">
        <v>625</v>
      </c>
      <c r="N16" s="132">
        <f>D16*M16/1000</f>
        <v>3.125</v>
      </c>
      <c r="O16" s="111"/>
      <c r="P16" s="132">
        <f>D16*O16/1000</f>
        <v>0</v>
      </c>
      <c r="Q16" s="111"/>
      <c r="R16" s="125">
        <f>D16*Q16/1000</f>
        <v>0</v>
      </c>
      <c r="S16" s="131"/>
      <c r="T16" s="131"/>
    </row>
    <row r="17" spans="1:20" s="30" customFormat="1" ht="15" customHeight="1" x14ac:dyDescent="0.25">
      <c r="A17" s="332"/>
      <c r="B17" s="131"/>
      <c r="C17" s="111" t="s">
        <v>33</v>
      </c>
      <c r="D17" s="111"/>
      <c r="E17" s="111"/>
      <c r="F17" s="111">
        <v>150</v>
      </c>
      <c r="G17" s="134">
        <f>SUM(G13:G16)</f>
        <v>8.42</v>
      </c>
      <c r="H17" s="134">
        <f t="shared" ref="H17:R17" si="2">SUM(H13:H16)</f>
        <v>3.29</v>
      </c>
      <c r="I17" s="134">
        <f t="shared" si="2"/>
        <v>17.079999999999998</v>
      </c>
      <c r="J17" s="134">
        <f t="shared" si="2"/>
        <v>111.30000000000001</v>
      </c>
      <c r="K17" s="134">
        <f t="shared" si="2"/>
        <v>731</v>
      </c>
      <c r="L17" s="134">
        <f t="shared" si="2"/>
        <v>8.9510000000000005</v>
      </c>
      <c r="M17" s="134">
        <f t="shared" si="2"/>
        <v>706</v>
      </c>
      <c r="N17" s="134">
        <f t="shared" si="2"/>
        <v>4.7010000000000005</v>
      </c>
      <c r="O17" s="134">
        <f t="shared" si="2"/>
        <v>25</v>
      </c>
      <c r="P17" s="134">
        <f t="shared" si="2"/>
        <v>4.25</v>
      </c>
      <c r="Q17" s="134">
        <f t="shared" si="2"/>
        <v>0</v>
      </c>
      <c r="R17" s="134">
        <f t="shared" si="2"/>
        <v>0</v>
      </c>
      <c r="S17" s="131"/>
      <c r="T17" s="131"/>
    </row>
    <row r="18" spans="1:20" s="30" customFormat="1" ht="15" customHeight="1" x14ac:dyDescent="0.25">
      <c r="A18" s="288">
        <v>944</v>
      </c>
      <c r="B18" s="131" t="s">
        <v>79</v>
      </c>
      <c r="C18" s="105" t="s">
        <v>20</v>
      </c>
      <c r="D18" s="105">
        <v>1</v>
      </c>
      <c r="E18" s="105">
        <v>1</v>
      </c>
      <c r="F18" s="111"/>
      <c r="G18" s="113"/>
      <c r="H18" s="113" t="s">
        <v>12</v>
      </c>
      <c r="I18" s="113" t="s">
        <v>12</v>
      </c>
      <c r="J18" s="113" t="s">
        <v>12</v>
      </c>
      <c r="K18" s="113">
        <v>688</v>
      </c>
      <c r="L18" s="132">
        <f>D18*K18/1000</f>
        <v>0.68799999999999994</v>
      </c>
      <c r="M18" s="113">
        <v>688</v>
      </c>
      <c r="N18" s="132">
        <f>D18*M18/1000</f>
        <v>0.68799999999999994</v>
      </c>
      <c r="O18" s="111"/>
      <c r="P18" s="132">
        <f>D18*O18/1000</f>
        <v>0</v>
      </c>
      <c r="Q18" s="111"/>
      <c r="R18" s="125">
        <f>D18*Q18/1000</f>
        <v>0</v>
      </c>
      <c r="S18" s="131"/>
      <c r="T18" s="131"/>
    </row>
    <row r="19" spans="1:20" s="30" customFormat="1" ht="15" customHeight="1" x14ac:dyDescent="0.25">
      <c r="A19" s="288"/>
      <c r="B19" s="131"/>
      <c r="C19" s="105" t="s">
        <v>9</v>
      </c>
      <c r="D19" s="105">
        <v>15</v>
      </c>
      <c r="E19" s="105">
        <v>15</v>
      </c>
      <c r="F19" s="113"/>
      <c r="G19" s="113"/>
      <c r="H19" s="113" t="s">
        <v>12</v>
      </c>
      <c r="I19" s="113">
        <v>14.9</v>
      </c>
      <c r="J19" s="113">
        <v>56.8</v>
      </c>
      <c r="K19" s="113">
        <v>80</v>
      </c>
      <c r="L19" s="132">
        <f>D19*K19/1000</f>
        <v>1.2</v>
      </c>
      <c r="M19" s="113">
        <v>80</v>
      </c>
      <c r="N19" s="132">
        <f>D19*M19/1000</f>
        <v>1.2</v>
      </c>
      <c r="O19" s="111"/>
      <c r="P19" s="132">
        <f>D19*O19/1000</f>
        <v>0</v>
      </c>
      <c r="Q19" s="111"/>
      <c r="R19" s="125">
        <f>D19*Q19/1000</f>
        <v>0</v>
      </c>
      <c r="S19" s="131"/>
      <c r="T19" s="131"/>
    </row>
    <row r="20" spans="1:20" s="30" customFormat="1" ht="15" customHeight="1" x14ac:dyDescent="0.25">
      <c r="A20" s="288"/>
      <c r="B20" s="131"/>
      <c r="C20" s="105" t="s">
        <v>33</v>
      </c>
      <c r="D20" s="105"/>
      <c r="E20" s="105"/>
      <c r="F20" s="113">
        <v>200</v>
      </c>
      <c r="G20" s="106">
        <f>SUM(G18:G19)</f>
        <v>0</v>
      </c>
      <c r="H20" s="203">
        <f t="shared" ref="H20:R20" si="3">SUM(H18:H19)</f>
        <v>0</v>
      </c>
      <c r="I20" s="203">
        <f t="shared" si="3"/>
        <v>14.9</v>
      </c>
      <c r="J20" s="203">
        <f t="shared" si="3"/>
        <v>56.8</v>
      </c>
      <c r="K20" s="203"/>
      <c r="L20" s="236">
        <f t="shared" si="3"/>
        <v>1.8879999999999999</v>
      </c>
      <c r="M20" s="203"/>
      <c r="N20" s="236">
        <f t="shared" si="3"/>
        <v>1.8879999999999999</v>
      </c>
      <c r="O20" s="203"/>
      <c r="P20" s="236">
        <f t="shared" si="3"/>
        <v>0</v>
      </c>
      <c r="Q20" s="203"/>
      <c r="R20" s="236">
        <f t="shared" si="3"/>
        <v>0</v>
      </c>
      <c r="S20" s="131"/>
      <c r="T20" s="131"/>
    </row>
    <row r="21" spans="1:20" s="30" customFormat="1" ht="15" customHeight="1" x14ac:dyDescent="0.25">
      <c r="A21" s="207"/>
      <c r="B21" s="131"/>
      <c r="C21" s="207" t="s">
        <v>26</v>
      </c>
      <c r="D21" s="207">
        <v>20</v>
      </c>
      <c r="E21" s="207">
        <v>20</v>
      </c>
      <c r="F21" s="203"/>
      <c r="G21" s="211">
        <v>6.96</v>
      </c>
      <c r="H21" s="203">
        <v>1.2</v>
      </c>
      <c r="I21" s="203">
        <v>32.96</v>
      </c>
      <c r="J21" s="203">
        <v>181</v>
      </c>
      <c r="K21" s="203">
        <v>51</v>
      </c>
      <c r="L21" s="236">
        <v>1.02</v>
      </c>
      <c r="M21" s="203">
        <v>51</v>
      </c>
      <c r="N21" s="236">
        <v>1.02</v>
      </c>
      <c r="O21" s="203"/>
      <c r="P21" s="236"/>
      <c r="Q21" s="203"/>
      <c r="R21" s="236"/>
      <c r="S21" s="131"/>
      <c r="T21" s="131"/>
    </row>
    <row r="22" spans="1:20" s="30" customFormat="1" ht="15" customHeight="1" x14ac:dyDescent="0.25">
      <c r="A22" s="105"/>
      <c r="B22" s="131" t="s">
        <v>48</v>
      </c>
      <c r="C22" s="105" t="s">
        <v>26</v>
      </c>
      <c r="D22" s="105">
        <v>30</v>
      </c>
      <c r="E22" s="105">
        <v>30</v>
      </c>
      <c r="F22" s="113">
        <v>40</v>
      </c>
      <c r="G22" s="131">
        <v>6.96</v>
      </c>
      <c r="H22" s="207">
        <v>1.2</v>
      </c>
      <c r="I22" s="207">
        <v>32.96</v>
      </c>
      <c r="J22" s="207">
        <v>167.2</v>
      </c>
      <c r="K22" s="203">
        <v>60</v>
      </c>
      <c r="L22" s="132">
        <f>D22*K22/1000</f>
        <v>1.8</v>
      </c>
      <c r="M22" s="203">
        <v>60</v>
      </c>
      <c r="N22" s="132">
        <f>D22*M22/1000</f>
        <v>1.8</v>
      </c>
      <c r="O22" s="133"/>
      <c r="P22" s="132">
        <f>D22*O22/1000</f>
        <v>0</v>
      </c>
      <c r="Q22" s="133"/>
      <c r="R22" s="125">
        <f>D22*Q22/1000</f>
        <v>0</v>
      </c>
      <c r="S22" s="131"/>
      <c r="T22" s="131"/>
    </row>
    <row r="23" spans="1:20" s="30" customFormat="1" ht="15" customHeight="1" x14ac:dyDescent="0.25">
      <c r="A23" s="330" t="s">
        <v>59</v>
      </c>
      <c r="B23" s="330"/>
      <c r="C23" s="111"/>
      <c r="D23" s="111"/>
      <c r="E23" s="111"/>
      <c r="F23" s="111"/>
      <c r="G23" s="157">
        <f>G8+G12+G17+G20+G22</f>
        <v>43.88</v>
      </c>
      <c r="H23" s="157">
        <f t="shared" ref="H23:R23" si="4">H8+H12+H17+H20+H22</f>
        <v>19.87</v>
      </c>
      <c r="I23" s="157">
        <f t="shared" si="4"/>
        <v>81.02</v>
      </c>
      <c r="J23" s="157">
        <f t="shared" si="4"/>
        <v>624.75</v>
      </c>
      <c r="K23" s="157">
        <f t="shared" si="4"/>
        <v>1522</v>
      </c>
      <c r="L23" s="167">
        <f t="shared" si="4"/>
        <v>47.060999999999993</v>
      </c>
      <c r="M23" s="157">
        <f t="shared" si="4"/>
        <v>1062</v>
      </c>
      <c r="N23" s="171">
        <f t="shared" si="4"/>
        <v>9.1210000000000004</v>
      </c>
      <c r="O23" s="157">
        <f t="shared" si="4"/>
        <v>135</v>
      </c>
      <c r="P23" s="167">
        <f t="shared" si="4"/>
        <v>4.79</v>
      </c>
      <c r="Q23" s="157">
        <f t="shared" si="4"/>
        <v>325</v>
      </c>
      <c r="R23" s="171">
        <f t="shared" si="4"/>
        <v>33.15</v>
      </c>
      <c r="S23" s="134"/>
      <c r="T23" s="134"/>
    </row>
  </sheetData>
  <mergeCells count="19">
    <mergeCell ref="M1:R1"/>
    <mergeCell ref="M2:N2"/>
    <mergeCell ref="O2:P2"/>
    <mergeCell ref="Q2:R2"/>
    <mergeCell ref="A13:A17"/>
    <mergeCell ref="A5:A8"/>
    <mergeCell ref="J1:J3"/>
    <mergeCell ref="K1:L2"/>
    <mergeCell ref="A1:A3"/>
    <mergeCell ref="C1:C3"/>
    <mergeCell ref="D1:D3"/>
    <mergeCell ref="E1:E3"/>
    <mergeCell ref="B5:B8"/>
    <mergeCell ref="A23:B23"/>
    <mergeCell ref="F1:F3"/>
    <mergeCell ref="G1:G3"/>
    <mergeCell ref="H1:H3"/>
    <mergeCell ref="I1:I3"/>
    <mergeCell ref="A18:A20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</vt:vector>
  </TitlesOfParts>
  <Company>отдел образования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Зульфира</dc:creator>
  <cp:lastModifiedBy>1</cp:lastModifiedBy>
  <cp:lastPrinted>2024-12-24T07:11:44Z</cp:lastPrinted>
  <dcterms:created xsi:type="dcterms:W3CDTF">2012-06-02T08:36:19Z</dcterms:created>
  <dcterms:modified xsi:type="dcterms:W3CDTF">2025-04-01T09:16:29Z</dcterms:modified>
</cp:coreProperties>
</file>